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false"/>
  <bookViews>
    <workbookView activeTab="0" autoFilterDateGrouping="true" firstSheet="0" minimized="false" showHorizontalScroll="true" showSheetTabs="true" showVerticalScroll="true" tabRatio="600" visibility="visible"/>
  </bookViews>
  <sheets>
    <sheet name="Instructions" sheetId="1" r:id="rId4"/>
    <sheet name="Summary" sheetId="2" r:id="rId5"/>
    <sheet name="1" sheetId="3" r:id="rId6"/>
    <sheet name="Response Options (hidden)" sheetId="4" state="veryHidden" r:id="rId7"/>
  </sheets>
  <definedNames>
    <definedName name="responseValidationRulesGroup0">'Response Options (hidden)'!$A$1:$C$3</definedName>
    <definedName name="responseOption0">'Response Options (hidden)'!$A$1:$A$2</definedName>
    <definedName name="responseValidationRulesGroup1">'Response Options (hidden)'!$D$1:$F$7</definedName>
    <definedName name="responseOption1">'Response Options (hidden)'!$D$1:$D$6</definedName>
    <definedName name="responseValidationRulesGroup2">'Response Options (hidden)'!$G$1:$I$3</definedName>
    <definedName name="responseOption2">'Response Options (hidden)'!$G$1:$G$2</definedName>
    <definedName name="responseValidationRulesGroup3">'Response Options (hidden)'!$J$1:$L$3</definedName>
    <definedName name="responseOption3">'Response Options (hidden)'!$J$1:$J$2</definedName>
    <definedName name="responseValidationRulesGroup4">'Response Options (hidden)'!$M$1:$O$3</definedName>
    <definedName name="responseOption4">'Response Options (hidden)'!$M$1:$M$2</definedName>
  </definedNames>
  <calcPr calcId="999999" calcMode="auto" calcCompleted="0" fullCalcOnLoad="1" forceFullCalc="1"/>
</workbook>
</file>

<file path=xl/sharedStrings.xml><?xml version="1.0" encoding="utf-8"?>
<sst xmlns="http://schemas.openxmlformats.org/spreadsheetml/2006/main" uniqueCount="97">
  <si>
    <t>2c1255d3989c30fe480558741acc63d04263c438505e5d1daf42531f2649a301d38229efd2fc3bcdd3861f658c7e60e4ccea7c8218eeca2612a1a27d7276077czCAwvPzTIK0IG2KkxhZTwyq43fNMBNaASUeHnIWM6xKfkTJQcWMIXeKqKdK5jK5A</t>
  </si>
  <si>
    <t>Attachment 2, Questionnaire (Q-02NS)</t>
  </si>
  <si>
    <t>This form is represented electronically in Excel format and shall be used for upload within the Bonfire portal.  The Questionnaire presents the Company Profile, which includes the Company Structure, Financial Stability, Management &amp; Operations and References.  Failure to provide Attachment 2 electronically as requested in Bonfire shall result in rejection of the Proposal.</t>
  </si>
  <si>
    <t>Instructions</t>
  </si>
  <si>
    <t>- The Summary worksheet displays your overall progress for the questionnaire.
- The worksheets numbered from 1 to N represent question sets.
- For each question set, select a response from the dropdown (if applicable) and enter a response comment for each question in the table.
- If specific instructions have been provided for a given subset, they will appear as a tooltip for a purple cell. Mouse-over to review them.
- When pasting content, please use Paste Special as Text without any formatting.
- You can only submit text based responses, please do not use special characters like emojis.
- Please do not change the structure of any of the worksheets. Changing the structure will invalidate your submission.
- Any additional information outside of the given structure of the worksheets will not be visible to the purchaser.
- Please do not save this file in a different format. Saving this file in a different format will invalidate your submission.
- Please do not use Excel formulas in your responses.
- Please follow the instructions provided along with this file to submit it back to Euna Procurement.
- If you have any questions regarding the content of this file, please contact the appropriate purchaser.
- If you have any technical problems, please contact Euna Procurement at support.bonfire@eunasolutions.com.</t>
  </si>
  <si>
    <t>Total</t>
  </si>
  <si>
    <t>Summary</t>
  </si>
  <si>
    <t>Question Set</t>
  </si>
  <si>
    <t>Questions</t>
  </si>
  <si>
    <t>Hide Me</t>
  </si>
  <si>
    <t>% Complete</t>
  </si>
  <si>
    <t>Progress</t>
  </si>
  <si>
    <t>Error?</t>
  </si>
  <si>
    <t>Question Set 1: Company Profile</t>
  </si>
  <si>
    <t>#</t>
  </si>
  <si>
    <t>Question</t>
  </si>
  <si>
    <t>Response</t>
  </si>
  <si>
    <t>Comment</t>
  </si>
  <si>
    <t>Status</t>
  </si>
  <si>
    <t>Company Structure</t>
  </si>
  <si>
    <t>-</t>
  </si>
  <si>
    <t>1.1.1</t>
  </si>
  <si>
    <t xml:space="preserve">
Legal Business Name
</t>
  </si>
  <si>
    <t>1.1.2</t>
  </si>
  <si>
    <t xml:space="preserve">
Number of Years in Business
</t>
  </si>
  <si>
    <t>1.1.3</t>
  </si>
  <si>
    <t xml:space="preserve">
DBA
</t>
  </si>
  <si>
    <t>1.1.4</t>
  </si>
  <si>
    <t xml:space="preserve">
Federal Employer ID
</t>
  </si>
  <si>
    <t>1.1.5</t>
  </si>
  <si>
    <t xml:space="preserve">
Principal Place of Business Address (Corporate Office)
</t>
  </si>
  <si>
    <t>1.1.6</t>
  </si>
  <si>
    <t xml:space="preserve">
Website address
</t>
  </si>
  <si>
    <t>1.1.7</t>
  </si>
  <si>
    <t xml:space="preserve">
Name of Authorized Contact for Proposal
</t>
  </si>
  <si>
    <t>1.1.8</t>
  </si>
  <si>
    <t xml:space="preserve">
Authorized Contact Telephone
</t>
  </si>
  <si>
    <t>1.1.9</t>
  </si>
  <si>
    <t xml:space="preserve">
Authorized Contact Email Address
</t>
  </si>
  <si>
    <t>1.1.10</t>
  </si>
  <si>
    <t xml:space="preserve">
Type of Business
</t>
  </si>
  <si>
    <t>1.1.11</t>
  </si>
  <si>
    <t xml:space="preserve">
Is the company incorporated in the State of Arizona?
</t>
  </si>
  <si>
    <t>1.1.12</t>
  </si>
  <si>
    <t xml:space="preserve">
Name and Title of Each Principal, Owner, Officer, Major Stockholder (more than 3% or whose annual income from dividends, including the value of stock dividends, from the corporation exceeds five percent of the total annual income for such officer or employee and any other payments made to him/her by the corporation exceeds five percent of his/her total annual income):
</t>
  </si>
  <si>
    <t>1.1.13</t>
  </si>
  <si>
    <t xml:space="preserve">
Does your firm use or have you used in the past five years, any other business name, FEIN, or DBA other than provided herein? If yes, provide all related details.
</t>
  </si>
  <si>
    <t>Within the past five years, has the vendor, any principal, owner, officer, major stockholder (as previously defined), affiliate or any person involved in the bidding, contracting, or leasing process been the subject of any of the following:</t>
  </si>
  <si>
    <t>1.2.1</t>
  </si>
  <si>
    <t xml:space="preserve">
A judgment or conviction for any business related conduct constituting a crime under federal, state or local government law including, but not limited to, fraud, extortion, bribery, racketeering, price-fixing, or bid collusion or any crime related to truthfulness and/or business conduct?
</t>
  </si>
  <si>
    <t>1.2.2</t>
  </si>
  <si>
    <t xml:space="preserve">
A criminal investigation or indictment for any business related conduct constituting a crime under federal, state or local government law including, but not limited to, fraud, extortion, bribery, racketeering, price-fixing or bid collusion or any crime related to truthfulness and/or business conduct?
</t>
  </si>
  <si>
    <t>1.2.3</t>
  </si>
  <si>
    <t xml:space="preserve">
An unsatisfied judgment, injunction or lien for any business related conduct obtained by any federal, state or local government agency including, but not limited to judgments based on taxes owed and fines and penalties assessed by any federal, state or local government agency?
</t>
  </si>
  <si>
    <t>1.2.4</t>
  </si>
  <si>
    <t xml:space="preserve">
An investigation for a civil or criminal violation for any business related conduct by any federal, state or local agency?
</t>
  </si>
  <si>
    <t>1.2.5</t>
  </si>
  <si>
    <t xml:space="preserve">
A grant of immunity for any business related conduct constituting a crime under federal, state, or local governmental law including, but not limited to, fraud, extortion, bribery, racketeering, price- fixing, bid collusion or any crime related to truthfulness and/or business conduct?
</t>
  </si>
  <si>
    <t>1.2.6</t>
  </si>
  <si>
    <t xml:space="preserve">
A federal, state or local government contract suspension or termination for cause prior to the completion of the term of a contract?
</t>
  </si>
  <si>
    <t>1.2.7</t>
  </si>
  <si>
    <t xml:space="preserve">
A federal, state or local government suspension or debarment from the contracting process?
</t>
  </si>
  <si>
    <t>1.2.8</t>
  </si>
  <si>
    <t xml:space="preserve">
A federal, state or local government denial of lease or contract award for non-responsibility?
</t>
  </si>
  <si>
    <t>1.2.9</t>
  </si>
  <si>
    <t xml:space="preserve">
An administrative proceeding or civil action seeking specific performance or restitution in connection with any federal, state or local contract or lease?
</t>
  </si>
  <si>
    <t>1.2.10</t>
  </si>
  <si>
    <t xml:space="preserve">
A federal state or local determination of willful violation of any public works or labor law or regulation?
</t>
  </si>
  <si>
    <t>1.2.11</t>
  </si>
  <si>
    <t xml:space="preserve">
A sanction imposed as a result of judicial or administrative proceedings relative to any business or professional license?
</t>
  </si>
  <si>
    <t>Financial Stability</t>
  </si>
  <si>
    <t>1.3.1</t>
  </si>
  <si>
    <t xml:space="preserve">
Does the firm lack the financial resources necessary to fulfill the requirements of the proposed contract in any way?  If yes, an explanation is required.
</t>
  </si>
  <si>
    <t>1.3.2</t>
  </si>
  <si>
    <t xml:space="preserve">
During the past three years, has the vendor failed to file returns or pay any applicable federal, state or local government taxes? If yes, identify the taxing jurisdiction, type of tax, liability year(s) and tax liability amount the company failed to file/pay and the current status of the liability.
</t>
  </si>
  <si>
    <t>1.3.3</t>
  </si>
  <si>
    <t xml:space="preserve">
Has the Offeror filed (or had filed against it) any bankruptcy or insolvency proceeding, whether voluntary or involuntary, or undergone the appointment of a receiver, trustee, or assignee for the benefit of creditors in the past ten (10) years?  If yes, provide an explanation with all relevant details.
</t>
  </si>
  <si>
    <t>Management &amp; Operations</t>
  </si>
  <si>
    <t>1.4.1</t>
  </si>
  <si>
    <t xml:space="preserve">
Will the Firm require any additional agreement or related for this project, as outlined in the Special Instructions?  If yes, a copy must be included for review.
</t>
  </si>
  <si>
    <t>1.4.2</t>
  </si>
  <si>
    <t xml:space="preserve">
Will the Offeror provide a Certificate of Insurance (COI) with the required coverages, as outlined in the Special Terms and Conditions with the YCFLD listed as an Additional Insured?  If not, these deviations must be identified on the Conformance and Disclosure Statements form as outlined in the Special Instructions to Offerors.  Failure to provide the required details shall be considered unacceptable.
</t>
  </si>
  <si>
    <t>1.4.3</t>
  </si>
  <si>
    <t xml:space="preserve">
A minimum of three (3) references are requested for similar clients. Include Name, Point of Contact with their phone and email address.  References should be public entities, such as counties, cities, towns or states. The YLN may, at its sole discretion, contact additional customers not presented as references.
</t>
  </si>
  <si>
    <t>Affirmation Statement</t>
  </si>
  <si>
    <t>1.5.1</t>
  </si>
  <si>
    <t xml:space="preserve">
Authorized contact hereby states and certifies that the information given for this Questionnaire is true, accurate and complete. It is further acknowledged that the YLN will rely upon the information contained herein and within the overall response to determine responsiveness and responsibility of the Offeror for contract award. The YLN may, at its discretion, verify the truth and accuracy of all statements made herein by any means which it may choose.
</t>
  </si>
  <si>
    <t>Yes</t>
  </si>
  <si>
    <t>No</t>
  </si>
  <si>
    <t>Yes, No</t>
  </si>
  <si>
    <t>Corporation</t>
  </si>
  <si>
    <t>Sole Proprietor</t>
  </si>
  <si>
    <t>General Partnership</t>
  </si>
  <si>
    <t>Non-Profit Corp</t>
  </si>
  <si>
    <t>LLC</t>
  </si>
  <si>
    <t>Other</t>
  </si>
  <si>
    <t>Corporation, Sole Proprietor, General Partnership, Non-Profit Corp, LLC, Other</t>
  </si>
</sst>
</file>

<file path=xl/styles.xml><?xml version="1.0" encoding="utf-8"?>
<styleSheet xmlns="http://schemas.openxmlformats.org/spreadsheetml/2006/main" xml:space="preserve">
  <numFmts count="4">
    <numFmt numFmtId="164" formatCode="0\ &quot;Questions&quot;"/>
    <numFmt numFmtId="165" formatCode="0\ &quot;pts&quot;"/>
    <numFmt numFmtId="166" formatCode="0.00%\ &quot;Complete&quot;"/>
    <numFmt numFmtId="167" formatCode="&quot;The comment must be left blank for this response&quot;"/>
  </numFmts>
  <fonts count="6">
    <font>
      <b val="0"/>
      <i val="0"/>
      <strike val="0"/>
      <u val="none"/>
      <sz val="12"/>
      <color rgb="FF000000"/>
      <name val="Arial"/>
    </font>
    <font>
      <b val="1"/>
      <i val="0"/>
      <strike val="0"/>
      <u val="none"/>
      <sz val="22"/>
      <color rgb="40404040"/>
      <name val="Arial"/>
    </font>
    <font>
      <b val="1"/>
      <i val="0"/>
      <strike val="0"/>
      <u val="none"/>
      <sz val="14"/>
      <color rgb="40404040"/>
      <name val="Arial"/>
    </font>
    <font>
      <b val="1"/>
      <i val="0"/>
      <strike val="0"/>
      <u val="none"/>
      <sz val="12"/>
      <color rgb="FFFFFFFF"/>
      <name val="Arial"/>
    </font>
    <font>
      <b val="1"/>
      <i val="0"/>
      <strike val="0"/>
      <u val="none"/>
      <sz val="14"/>
      <color rgb="FFFFFFFF"/>
      <name val="Arial"/>
    </font>
    <font>
      <b val="0"/>
      <i val="0"/>
      <strike val="0"/>
      <u val="none"/>
      <sz val="12"/>
      <color rgb="FFFFFFFF"/>
      <name val="Arial"/>
    </font>
  </fonts>
  <fills count="7">
    <fill>
      <patternFill patternType="none"/>
    </fill>
    <fill>
      <patternFill patternType="gray125"/>
    </fill>
    <fill>
      <patternFill patternType="solid">
        <fgColor rgb="FFFFFFFF"/>
        <bgColor rgb="FF000000"/>
      </patternFill>
    </fill>
    <fill>
      <patternFill patternType="solid">
        <fgColor rgb="f2f2f2f2"/>
        <bgColor rgb="FF000000"/>
      </patternFill>
    </fill>
    <fill>
      <patternFill patternType="solid">
        <fgColor rgb="ff5fadcf"/>
        <bgColor rgb="FF000000"/>
      </patternFill>
    </fill>
    <fill>
      <patternFill patternType="solid">
        <fgColor rgb="ff548ba1"/>
        <bgColor rgb="FF000000"/>
      </patternFill>
    </fill>
    <fill>
      <patternFill patternType="solid">
        <fgColor rgb="7f7f7f7f"/>
        <bgColor rgb="FF000000"/>
      </patternFill>
    </fill>
  </fills>
  <borders count="25">
    <border>
      <left/>
      <right/>
      <top/>
      <bottom/>
      <diagonal/>
    </border>
    <border>
      <left style="thin">
        <color rgb="bfbfbfbf"/>
      </left>
      <right style="dotted">
        <color rgb="bfbfbfbf"/>
      </right>
      <top style="thin">
        <color rgb="bfbfbfbf"/>
      </top>
      <bottom style="thin">
        <color rgb="bfbfbfbf"/>
      </bottom>
      <diagonal/>
    </border>
    <border>
      <left style="dotted">
        <color rgb="bfbfbfbf"/>
      </left>
      <right style="dotted">
        <color rgb="bfbfbfbf"/>
      </right>
      <top style="thin">
        <color rgb="bfbfbfbf"/>
      </top>
      <bottom style="thin">
        <color rgb="bfbfbfbf"/>
      </bottom>
      <diagonal/>
    </border>
    <border>
      <left style="dotted">
        <color rgb="bfbfbfbf"/>
      </left>
      <right style="thin">
        <color rgb="bfbfbfbf"/>
      </right>
      <top style="thin">
        <color rgb="bfbfbfbf"/>
      </top>
      <bottom style="thin">
        <color rgb="bfbfbfbf"/>
      </bottom>
      <diagonal/>
    </border>
    <border>
      <left/>
      <right style="dotted">
        <color rgb="bfbfbfbf"/>
      </right>
      <top/>
      <bottom/>
      <diagonal/>
    </border>
    <border>
      <left style="dotted">
        <color rgb="bfbfbfbf"/>
      </left>
      <right style="dotted">
        <color rgb="bfbfbfbf"/>
      </right>
      <top/>
      <bottom/>
      <diagonal/>
    </border>
    <border>
      <left style="dotted">
        <color rgb="bfbfbfbf"/>
      </left>
      <right/>
      <top/>
      <bottom/>
      <diagonal/>
    </border>
    <border>
      <left/>
      <right/>
      <top style="medium">
        <color rgb="bfbfbfbf"/>
      </top>
      <bottom/>
      <diagonal/>
    </border>
    <border>
      <left style="dotted">
        <color rgb="bfbfbfbf"/>
      </left>
      <right/>
      <top style="thin">
        <color rgb="bfbfbfbf"/>
      </top>
      <bottom/>
      <diagonal/>
    </border>
    <border>
      <left style="dotted">
        <color rgb="bfbfbfbf"/>
      </left>
      <right/>
      <top/>
      <bottom/>
      <diagonal/>
    </border>
    <border>
      <left style="dotted">
        <color rgb="bfbfbfbf"/>
      </left>
      <right/>
      <top/>
      <bottom style="thin">
        <color rgb="bfbfbfbf"/>
      </bottom>
      <diagonal/>
    </border>
    <border>
      <left/>
      <right/>
      <top style="thin">
        <color rgb="bfbfbfbf"/>
      </top>
      <bottom/>
      <diagonal/>
    </border>
    <border>
      <left/>
      <right/>
      <top/>
      <bottom style="thin">
        <color rgb="bfbfbfbf"/>
      </bottom>
      <diagonal/>
    </border>
    <border>
      <left/>
      <right style="dotted">
        <color rgb="bfbfbfbf"/>
      </right>
      <top style="thin">
        <color rgb="bfbfbfbf"/>
      </top>
      <bottom/>
      <diagonal/>
    </border>
    <border>
      <left/>
      <right style="dotted">
        <color rgb="bfbfbfbf"/>
      </right>
      <top/>
      <bottom/>
      <diagonal/>
    </border>
    <border>
      <left/>
      <right style="dotted">
        <color rgb="bfbfbfbf"/>
      </right>
      <top/>
      <bottom style="thin">
        <color rgb="bfbfbfbf"/>
      </bottom>
      <diagonal/>
    </border>
    <border>
      <left style="thin">
        <color rgb="bfbfbfbf"/>
      </left>
      <right/>
      <top style="thin">
        <color rgb="bfbfbfbf"/>
      </top>
      <bottom style="thin">
        <color rgb="bfbfbfbf"/>
      </bottom>
      <diagonal/>
    </border>
    <border>
      <left/>
      <right/>
      <top style="thin">
        <color rgb="bfbfbfbf"/>
      </top>
      <bottom style="thin">
        <color rgb="bfbfbfbf"/>
      </bottom>
      <diagonal/>
    </border>
    <border>
      <left/>
      <right style="thin">
        <color rgb="bfbfbfbf"/>
      </right>
      <top style="thin">
        <color rgb="bfbfbfbf"/>
      </top>
      <bottom style="thin">
        <color rgb="bfbfbfbf"/>
      </bottom>
      <diagonal/>
    </border>
    <border>
      <left style="thin">
        <color rgb="bfbfbfbf"/>
      </left>
      <right style="dotted">
        <color rgb="bfbfbfbf"/>
      </right>
      <top style="medium">
        <color rgb="bfbfbfbf"/>
      </top>
      <bottom style="thin">
        <color rgb="bfbfbfbf"/>
      </bottom>
      <diagonal/>
    </border>
    <border>
      <left style="dotted">
        <color rgb="bfbfbfbf"/>
      </left>
      <right style="dotted">
        <color rgb="bfbfbfbf"/>
      </right>
      <top style="medium">
        <color rgb="bfbfbfbf"/>
      </top>
      <bottom style="thin">
        <color rgb="bfbfbfbf"/>
      </bottom>
      <diagonal/>
    </border>
    <border>
      <left style="dotted">
        <color rgb="bfbfbfbf"/>
      </left>
      <right/>
      <top style="medium">
        <color rgb="bfbfbfbf"/>
      </top>
      <bottom/>
      <diagonal/>
    </border>
    <border>
      <left/>
      <right/>
      <top style="medium">
        <color rgb="bfbfbfbf"/>
      </top>
      <bottom/>
      <diagonal/>
    </border>
    <border>
      <left/>
      <right style="dotted">
        <color rgb="bfbfbfbf"/>
      </right>
      <top style="medium">
        <color rgb="bfbfbfbf"/>
      </top>
      <bottom/>
      <diagonal/>
    </border>
    <border>
      <left style="dotted">
        <color rgb="bfbfbfbf"/>
      </left>
      <right style="thin">
        <color rgb="bfbfbfbf"/>
      </right>
      <top style="medium">
        <color rgb="bfbfbfbf"/>
      </top>
      <bottom style="thin">
        <color rgb="bfbfbfbf"/>
      </bottom>
      <diagonal/>
    </border>
  </borders>
  <cellStyleXfs count="1">
    <xf numFmtId="0" fontId="0" fillId="0" borderId="0"/>
  </cellStyleXfs>
  <cellXfs count="53">
    <xf xfId="0" fontId="0" numFmtId="0" fillId="2" borderId="0" applyFont="0" applyNumberFormat="0" applyFill="0" applyBorder="0" applyAlignment="0" applyProtection="true">
      <protection locked="false"/>
    </xf>
    <xf xfId="0" fontId="0" numFmtId="0" fillId="2" borderId="0" applyFont="0" applyNumberFormat="0" applyFill="0" applyBorder="0" applyAlignment="0"/>
    <xf xfId="0" fontId="1" numFmtId="0" fillId="2" borderId="0" applyFont="1" applyNumberFormat="0" applyFill="0" applyBorder="0" applyAlignment="1">
      <alignment horizontal="left" vertical="center" textRotation="0" wrapText="true" shrinkToFit="false"/>
    </xf>
    <xf xfId="0" fontId="2" numFmtId="0" fillId="2" borderId="0" applyFont="1" applyNumberFormat="0" applyFill="0" applyBorder="0" applyAlignment="1">
      <alignment horizontal="left" vertical="center" textRotation="0" wrapText="true" shrinkToFit="false"/>
    </xf>
    <xf xfId="0" fontId="1" numFmtId="0" fillId="2" borderId="0" applyFont="1" applyNumberFormat="0" applyFill="0" applyBorder="0" applyAlignment="1">
      <alignment horizontal="left" vertical="center" textRotation="0" wrapText="false" shrinkToFit="false"/>
    </xf>
    <xf xfId="0" fontId="0" numFmtId="0" fillId="3" borderId="0" applyFont="0" applyNumberFormat="0" applyFill="1" applyBorder="0" applyAlignment="1">
      <alignment vertical="center" textRotation="0" wrapText="true" shrinkToFit="false"/>
    </xf>
    <xf xfId="0" fontId="0" numFmtId="0" fillId="3" borderId="1" applyFont="0" applyNumberFormat="0" applyFill="1" applyBorder="1" applyAlignment="1">
      <alignment horizontal="center" vertical="center" textRotation="0" wrapText="false" shrinkToFit="false"/>
    </xf>
    <xf xfId="0" fontId="0" numFmtId="0" fillId="3" borderId="2" applyFont="0" applyNumberFormat="0" applyFill="1" applyBorder="1" applyAlignment="1">
      <alignment horizontal="center" vertical="center" textRotation="0" wrapText="false" shrinkToFit="false"/>
    </xf>
    <xf xfId="0" fontId="0" numFmtId="0" fillId="3" borderId="3" applyFont="0" applyNumberFormat="0" applyFill="1" applyBorder="1" applyAlignment="1">
      <alignment horizontal="center" vertical="center" textRotation="0" wrapText="false" shrinkToFit="false"/>
    </xf>
    <xf xfId="0" fontId="3" numFmtId="0" fillId="4" borderId="0" applyFont="1" applyNumberFormat="0" applyFill="1" applyBorder="0" applyAlignment="1">
      <alignment horizontal="center" vertical="center" textRotation="0" wrapText="true" shrinkToFit="false"/>
    </xf>
    <xf xfId="0" fontId="3" numFmtId="0" fillId="5" borderId="0" applyFont="1" applyNumberFormat="0" applyFill="1" applyBorder="0" applyAlignment="1">
      <alignment horizontal="center" vertical="center" textRotation="0" wrapText="true" shrinkToFit="false"/>
    </xf>
    <xf xfId="0" fontId="0" numFmtId="49" fillId="3" borderId="2" applyFont="0" applyNumberFormat="1" applyFill="1" applyBorder="1" applyAlignment="1" applyProtection="true">
      <alignment horizontal="center" vertical="center" textRotation="0" wrapText="true" shrinkToFit="false"/>
      <protection locked="false"/>
    </xf>
    <xf xfId="0" fontId="0" numFmtId="49" fillId="3" borderId="3" applyFont="0" applyNumberFormat="1" applyFill="1" applyBorder="1" applyAlignment="1" applyProtection="true">
      <alignment horizontal="left" vertical="center" textRotation="0" wrapText="true" shrinkToFit="false" indent="1"/>
      <protection locked="false"/>
    </xf>
    <xf xfId="0" fontId="4" numFmtId="0" fillId="6" borderId="4" applyFont="1" applyNumberFormat="0" applyFill="1" applyBorder="1" applyAlignment="1" applyProtection="true">
      <alignment horizontal="left" vertical="center" textRotation="0" wrapText="false" shrinkToFit="false" indent="1"/>
      <protection locked="false"/>
    </xf>
    <xf xfId="0" fontId="4" numFmtId="0" fillId="6" borderId="5" applyFont="1" applyNumberFormat="0" applyFill="1" applyBorder="1" applyAlignment="1">
      <alignment horizontal="left" vertical="center" textRotation="0" wrapText="true" shrinkToFit="false" indent="1"/>
    </xf>
    <xf xfId="0" fontId="4" numFmtId="0" fillId="6" borderId="4" applyFont="1" applyNumberFormat="0" applyFill="1" applyBorder="1" applyAlignment="1">
      <alignment horizontal="left" vertical="center" textRotation="0" wrapText="true" shrinkToFit="false" indent="1"/>
    </xf>
    <xf xfId="0" fontId="4" numFmtId="0" fillId="6" borderId="6" applyFont="1" applyNumberFormat="0" applyFill="1" applyBorder="1" applyAlignment="1">
      <alignment horizontal="left" vertical="center" textRotation="0" wrapText="true" shrinkToFit="false" indent="1"/>
    </xf>
    <xf xfId="0" fontId="4" numFmtId="0" fillId="6" borderId="6" applyFont="1" applyNumberFormat="0" applyFill="1" applyBorder="1" applyAlignment="1" applyProtection="true">
      <alignment horizontal="left" vertical="center" textRotation="0" wrapText="true" shrinkToFit="false" indent="1"/>
      <protection locked="false"/>
    </xf>
    <xf xfId="0" fontId="4" numFmtId="164" fillId="4" borderId="7" applyFont="1" applyNumberFormat="1" applyFill="1" applyBorder="1" applyAlignment="1">
      <alignment horizontal="center" vertical="center" textRotation="0" wrapText="false" shrinkToFit="false"/>
    </xf>
    <xf xfId="0" fontId="4" numFmtId="0" fillId="4" borderId="7" applyFont="1" applyNumberFormat="0" applyFill="1" applyBorder="1" applyAlignment="1">
      <alignment horizontal="center" vertical="center" textRotation="0" wrapText="false" shrinkToFit="false"/>
    </xf>
    <xf xfId="0" fontId="4" numFmtId="165" fillId="4" borderId="7" applyFont="1" applyNumberFormat="1" applyFill="1" applyBorder="1" applyAlignment="1">
      <alignment horizontal="center" vertical="center" textRotation="0" wrapText="false" shrinkToFit="false"/>
    </xf>
    <xf xfId="0" fontId="4" numFmtId="166" fillId="4" borderId="7" applyFont="1" applyNumberFormat="1" applyFill="1" applyBorder="1" applyAlignment="1">
      <alignment horizontal="center" vertical="center" textRotation="0" wrapText="false" shrinkToFit="false"/>
    </xf>
    <xf xfId="0" fontId="0" numFmtId="0" fillId="3" borderId="2" applyFont="0" applyNumberFormat="0" applyFill="1" applyBorder="1" applyAlignment="1">
      <alignment horizontal="left" vertical="center" textRotation="0" wrapText="true" shrinkToFit="false" indent="1"/>
    </xf>
    <xf xfId="0" fontId="0" numFmtId="167" fillId="2" borderId="0" applyFont="0" applyNumberFormat="1" applyFill="0" applyBorder="0" applyAlignment="1">
      <alignment vertical="center" textRotation="0" wrapText="true" shrinkToFit="true" indent="1"/>
    </xf>
    <xf xfId="0" fontId="5" numFmtId="0" fillId="3" borderId="8" applyFont="1" applyNumberFormat="0" applyFill="1" applyBorder="1" applyAlignment="1">
      <alignment horizontal="center" vertical="center" textRotation="0" wrapText="false" shrinkToFit="false"/>
    </xf>
    <xf xfId="0" fontId="5" numFmtId="0" fillId="3" borderId="9" applyFont="1" applyNumberFormat="0" applyFill="1" applyBorder="1" applyAlignment="1">
      <alignment horizontal="center" vertical="center" textRotation="0" wrapText="false" shrinkToFit="false"/>
    </xf>
    <xf xfId="0" fontId="5" numFmtId="0" fillId="3" borderId="10" applyFont="1" applyNumberFormat="0" applyFill="1" applyBorder="1" applyAlignment="1">
      <alignment horizontal="center" vertical="center" textRotation="0" wrapText="false" shrinkToFit="false"/>
    </xf>
    <xf xfId="0" fontId="5" numFmtId="0" fillId="3" borderId="11" applyFont="1" applyNumberFormat="0" applyFill="1" applyBorder="1" applyAlignment="1">
      <alignment horizontal="center" vertical="center" textRotation="0" wrapText="false" shrinkToFit="false"/>
    </xf>
    <xf xfId="0" fontId="5" numFmtId="0" fillId="3" borderId="12" applyFont="1" applyNumberFormat="0" applyFill="1" applyBorder="1" applyAlignment="1">
      <alignment horizontal="center" vertical="center" textRotation="0" wrapText="false" shrinkToFit="false"/>
    </xf>
    <xf xfId="0" fontId="5" numFmtId="0" fillId="3" borderId="13" applyFont="1" applyNumberFormat="0" applyFill="1" applyBorder="1" applyAlignment="1">
      <alignment horizontal="center" vertical="center" textRotation="0" wrapText="false" shrinkToFit="false"/>
    </xf>
    <xf xfId="0" fontId="5" numFmtId="0" fillId="3" borderId="14" applyFont="1" applyNumberFormat="0" applyFill="1" applyBorder="1" applyAlignment="1">
      <alignment horizontal="center" vertical="center" textRotation="0" wrapText="false" shrinkToFit="false"/>
    </xf>
    <xf xfId="0" fontId="5" numFmtId="0" fillId="3" borderId="15" applyFont="1" applyNumberFormat="0" applyFill="1" applyBorder="1" applyAlignment="1">
      <alignment horizontal="center" vertical="center" textRotation="0" wrapText="false" shrinkToFit="false"/>
    </xf>
    <xf xfId="0" fontId="5" numFmtId="0" fillId="3" borderId="16" applyFont="1" applyNumberFormat="0" applyFill="1" applyBorder="1" applyAlignment="1">
      <alignment horizontal="center" vertical="center" textRotation="0" wrapText="false" shrinkToFit="false"/>
    </xf>
    <xf xfId="0" fontId="5" numFmtId="0" fillId="3" borderId="17" applyFont="1" applyNumberFormat="0" applyFill="1" applyBorder="1" applyAlignment="1">
      <alignment horizontal="center" vertical="center" textRotation="0" wrapText="false" shrinkToFit="false"/>
    </xf>
    <xf xfId="0" fontId="5" numFmtId="0" fillId="3" borderId="18" applyFont="1" applyNumberFormat="0" applyFill="1" applyBorder="1" applyAlignment="1">
      <alignment horizontal="center" vertical="center" textRotation="0" wrapText="false" shrinkToFit="false"/>
    </xf>
    <xf xfId="0" fontId="0" numFmtId="49" fillId="2" borderId="0" applyFont="0" applyNumberFormat="1" applyFill="0" applyBorder="0" applyAlignment="0"/>
    <xf xfId="0" fontId="4" numFmtId="0" fillId="4" borderId="19" applyFont="1" applyNumberFormat="0" applyFill="1" applyBorder="1" applyAlignment="1">
      <alignment horizontal="center" vertical="center" textRotation="0" wrapText="false" shrinkToFit="false"/>
    </xf>
    <xf xfId="0" fontId="4" numFmtId="0" fillId="4" borderId="1" applyFont="1" applyNumberFormat="0" applyFill="1" applyBorder="1" applyAlignment="1">
      <alignment horizontal="center" vertical="center" textRotation="0" wrapText="false" shrinkToFit="false"/>
    </xf>
    <xf xfId="0" fontId="4" numFmtId="0" fillId="4" borderId="20" applyFont="1" applyNumberFormat="0" applyFill="1" applyBorder="1" applyAlignment="1">
      <alignment horizontal="center" vertical="center" textRotation="0" wrapText="false" shrinkToFit="false"/>
    </xf>
    <xf xfId="0" fontId="4" numFmtId="0" fillId="4" borderId="21" applyFont="1" applyNumberFormat="0" applyFill="1" applyBorder="1" applyAlignment="1">
      <alignment horizontal="center" vertical="center" textRotation="0" wrapText="false" shrinkToFit="false"/>
    </xf>
    <xf xfId="0" fontId="4" numFmtId="0" fillId="4" borderId="22" applyFont="1" applyNumberFormat="0" applyFill="1" applyBorder="1" applyAlignment="1">
      <alignment horizontal="center" vertical="center" textRotation="0" wrapText="false" shrinkToFit="false"/>
    </xf>
    <xf xfId="0" fontId="4" numFmtId="0" fillId="4" borderId="23" applyFont="1" applyNumberFormat="0" applyFill="1" applyBorder="1" applyAlignment="1">
      <alignment horizontal="center" vertical="center" textRotation="0" wrapText="false" shrinkToFit="false"/>
    </xf>
    <xf xfId="0" fontId="4" numFmtId="0" fillId="4" borderId="2" applyFont="1" applyNumberFormat="0" applyFill="1" applyBorder="1" applyAlignment="1">
      <alignment horizontal="center" vertical="center" textRotation="0" wrapText="false" shrinkToFit="false"/>
    </xf>
    <xf xfId="0" fontId="4" numFmtId="0" fillId="4" borderId="9" applyFont="1" applyNumberFormat="0" applyFill="1" applyBorder="1" applyAlignment="1">
      <alignment horizontal="center" vertical="center" textRotation="0" wrapText="false" shrinkToFit="false"/>
    </xf>
    <xf xfId="0" fontId="4" numFmtId="0" fillId="4" borderId="16" applyFont="1" applyNumberFormat="0" applyFill="1" applyBorder="1" applyAlignment="1">
      <alignment horizontal="center" vertical="center" textRotation="0" wrapText="false" shrinkToFit="false"/>
    </xf>
    <xf xfId="0" fontId="4" numFmtId="0" fillId="4" borderId="17" applyFont="1" applyNumberFormat="0" applyFill="1" applyBorder="1" applyAlignment="1">
      <alignment horizontal="center" vertical="center" textRotation="0" wrapText="false" shrinkToFit="false"/>
    </xf>
    <xf xfId="0" fontId="4" numFmtId="0" fillId="4" borderId="18" applyFont="1" applyNumberFormat="0" applyFill="1" applyBorder="1" applyAlignment="1">
      <alignment horizontal="center" vertical="center" textRotation="0" wrapText="false" shrinkToFit="false"/>
    </xf>
    <xf xfId="0" fontId="4" numFmtId="0" fillId="4" borderId="14" applyFont="1" applyNumberFormat="0" applyFill="1" applyBorder="1" applyAlignment="1">
      <alignment horizontal="center" vertical="center" textRotation="0" wrapText="false" shrinkToFit="false"/>
    </xf>
    <xf xfId="0" fontId="4" numFmtId="0" fillId="4" borderId="10" applyFont="1" applyNumberFormat="0" applyFill="1" applyBorder="1" applyAlignment="1">
      <alignment horizontal="center" vertical="center" textRotation="0" wrapText="false" shrinkToFit="false"/>
    </xf>
    <xf xfId="0" fontId="4" numFmtId="0" fillId="4" borderId="12" applyFont="1" applyNumberFormat="0" applyFill="1" applyBorder="1" applyAlignment="1">
      <alignment horizontal="center" vertical="center" textRotation="0" wrapText="false" shrinkToFit="false"/>
    </xf>
    <xf xfId="0" fontId="4" numFmtId="0" fillId="4" borderId="15" applyFont="1" applyNumberFormat="0" applyFill="1" applyBorder="1" applyAlignment="1">
      <alignment horizontal="center" vertical="center" textRotation="0" wrapText="false" shrinkToFit="false"/>
    </xf>
    <xf xfId="0" fontId="4" numFmtId="0" fillId="4" borderId="24" applyFont="1" applyNumberFormat="0" applyFill="1" applyBorder="1" applyAlignment="1">
      <alignment horizontal="center" vertical="center" textRotation="0" wrapText="false" shrinkToFit="false"/>
    </xf>
    <xf xfId="0" fontId="4" numFmtId="0" fillId="4" borderId="3" applyFont="1" applyNumberFormat="0" applyFill="1" applyBorder="1" applyAlignment="1">
      <alignment horizontal="center" vertical="center" textRotation="0" wrapText="false" shrinkToFit="false"/>
    </xf>
  </cellXfs>
  <cellStyles count="1">
    <cellStyle name="Normal" xfId="0" builtinId="0"/>
  </cellStyles>
  <dxfs count="20">
    <dxf>
      <font>
        <b val="1"/>
        <color rgb="ffc5efce"/>
      </font>
      <fill>
        <patternFill patternType="solid">
          <fgColor rgb="ffc5efce"/>
          <bgColor rgb="ffc5efce"/>
        </patternFill>
      </fill>
      <border/>
    </dxf>
    <dxf>
      <font>
        <color rgb="FFFFFFFF"/>
      </font>
      <fill>
        <patternFill patternType="solid">
          <fgColor rgb="FFFFFFFF"/>
          <bgColor rgb="FFFFFFFF"/>
        </patternFill>
      </fill>
      <border/>
    </dxf>
    <dxf>
      <font>
        <b val="1"/>
        <color rgb="ffc5efce"/>
      </font>
      <fill>
        <patternFill patternType="solid">
          <fgColor rgb="ffc5efce"/>
          <bgColor rgb="ffc5efce"/>
        </patternFill>
      </fill>
      <border/>
    </dxf>
    <dxf>
      <font>
        <color rgb="FFFFFFFF"/>
      </font>
      <fill>
        <patternFill patternType="solid">
          <fgColor rgb="FFFFFFFF"/>
          <bgColor rgb="FFFFFFFF"/>
        </patternFill>
      </fill>
      <border/>
    </dxf>
    <dxf>
      <numFmt numFmtId="164" formatCode="0.00%"/>
      <border/>
    </dxf>
    <dxf>
      <font>
        <b val="1"/>
        <color rgb="FF006100"/>
      </font>
      <fill>
        <patternFill patternType="solid">
          <fgColor rgb="ffc5efce"/>
          <bgColor rgb="ffc5efce"/>
        </patternFill>
      </fill>
      <border/>
    </dxf>
    <dxf>
      <font>
        <b val="1"/>
        <color rgb="ff9C0006"/>
      </font>
      <fill>
        <patternFill patternType="solid">
          <fgColor rgb="fff7c6ce"/>
          <bgColor rgb="fff7c6ce"/>
        </patternFill>
      </fill>
      <border/>
    </dxf>
    <dxf>
      <fill>
        <patternFill patternType="solid">
          <fgColor rgb="FFFFFFFF"/>
          <bgColor rgb="FFFFFFFF"/>
        </patternFill>
      </fill>
      <border/>
    </dxf>
    <dxf>
      <font>
        <b val="1"/>
        <sz val="14"/>
        <color rgb="FFFFFFFF"/>
      </font>
      <fill>
        <patternFill patternType="solid">
          <fgColor rgb="FFFFFFFF"/>
          <bgColor rgb="FFFFFFFF"/>
        </patternFill>
      </fill>
      <border/>
    </dxf>
    <dxf>
      <fill>
        <patternFill patternType="solid">
          <fgColor rgb="FFFFFFFF"/>
          <bgColor rgb="FFFFFFFF"/>
        </patternFill>
      </fill>
      <border/>
    </dxf>
    <dxf>
      <font>
        <b val="1"/>
        <sz val="14"/>
        <color rgb="FFFFFFFF"/>
      </font>
      <fill>
        <patternFill patternType="solid">
          <fgColor rgb="FFFFFFFF"/>
          <bgColor rgb="FFFFFFFF"/>
        </patternFill>
      </fill>
      <border/>
    </dxf>
    <dxf>
      <font>
        <b val="1"/>
        <sz val="14"/>
        <color rgb="FFFFFFFF"/>
      </font>
      <fill>
        <patternFill patternType="solid">
          <fgColor rgb="FFFFFFFF"/>
          <bgColor rgb="FFFFFFFF"/>
        </patternFill>
      </fill>
      <border/>
    </dxf>
    <dxf>
      <font>
        <b val="1"/>
        <sz val="14"/>
        <color rgb="FFFFFFFF"/>
      </font>
      <fill>
        <patternFill patternType="solid">
          <fgColor rgb="FFFFFFFF"/>
          <bgColor rgb="FFFFFFFF"/>
        </patternFill>
      </fill>
      <border/>
    </dxf>
    <dxf>
      <font>
        <b val="1"/>
        <sz val="14"/>
        <color rgb="FFFFFFFF"/>
      </font>
      <fill>
        <patternFill patternType="solid">
          <fgColor rgb="FFFFFFFF"/>
          <bgColor rgb="FFFFFFFF"/>
        </patternFill>
      </fill>
      <border/>
    </dxf>
    <dxf>
      <font>
        <b val="1"/>
        <sz val="14"/>
        <color rgb="FFFFFFFF"/>
      </font>
      <fill>
        <patternFill patternType="solid">
          <fgColor rgb="FFFFFFFF"/>
          <bgColor rgb="FFFFFFFF"/>
        </patternFill>
      </fill>
      <border/>
    </dxf>
    <dxf>
      <font>
        <b val="1"/>
        <color rgb="FF006100"/>
      </font>
      <fill>
        <patternFill patternType="solid">
          <fgColor rgb="ffc5efce"/>
          <bgColor rgb="ffc5efce"/>
        </patternFill>
      </fill>
      <border/>
    </dxf>
    <dxf>
      <font>
        <b val="0"/>
        <color rgb="ff404040"/>
      </font>
      <fill>
        <patternFill patternType="solid">
          <fgColor rgb="ffc5efce"/>
          <bgColor rgb="ffc5efce"/>
        </patternFill>
      </fill>
      <alignment horizontal="left" vertical="center"/>
      <border/>
    </dxf>
    <dxf>
      <font>
        <color rgb="ffc5efce"/>
      </font>
      <fill>
        <patternFill patternType="solid">
          <fgColor rgb="ffc5efce"/>
          <bgColor rgb="ffc5efce"/>
        </patternFill>
      </fill>
      <border/>
    </dxf>
    <dxf>
      <font>
        <color rgb="fff7c6ce"/>
      </font>
      <fill>
        <patternFill patternType="solid">
          <fgColor rgb="fff7c6ce"/>
          <bgColor rgb="fff7c6ce"/>
        </patternFill>
      </fill>
      <border/>
    </dxf>
    <dxf>
      <font>
        <b val="1"/>
        <color rgb="ff9C0006"/>
      </font>
      <fill>
        <patternFill patternType="solid">
          <fgColor rgb="fff7c6ce"/>
          <bgColor rgb="fff7c6ce"/>
        </patternFill>
      </fill>
      <border/>
    </dxf>
  </dxfs>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cc3c6fe99f6d1f2a4222baefda93b93c.png"/></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952500" cy="952500"/>
    <xdr:pic>
      <xdr:nvPicPr>
        <xdr:cNvPr id="1" name="Sunny Path Associates, LLC_Logo" descr="Sunny Path Associates, LLC"/>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Z702"/>
  <sheetViews>
    <sheetView tabSelected="1" workbookViewId="0" showGridLines="true" showRowColHeaders="0">
      <selection activeCell="B14" sqref="B14:E14"/>
    </sheetView>
  </sheetViews>
  <sheetFormatPr defaultRowHeight="14.4" outlineLevelRow="0" outlineLevelCol="0"/>
  <cols>
    <col min="2" max="2" width="25" customWidth="true" style="0"/>
    <col min="3" max="3" width="25" customWidth="true" style="0"/>
    <col min="4" max="4" width="25" customWidth="true" style="0"/>
    <col min="5" max="5" width="25" customWidth="true" style="0"/>
    <col min="702" max="702" width="9.10" hidden="true" style="0"/>
  </cols>
  <sheetData>
    <row r="2" spans="1:702">
      <c r="B2"/>
    </row>
    <row r="8" spans="1:702" customHeight="1" ht="32">
      <c r="B8" s="2" t="s">
        <v>1</v>
      </c>
    </row>
    <row r="10" spans="1:702" customHeight="1" ht="72">
      <c r="B10" s="3" t="s">
        <v>2</v>
      </c>
    </row>
    <row r="12" spans="1:702">
      <c r="B12" s="4" t="s">
        <v>3</v>
      </c>
    </row>
    <row r="14" spans="1:702" customHeight="1" ht="432">
      <c r="B14" s="5" t="s">
        <v>4</v>
      </c>
      <c r="C14" s="5"/>
      <c r="D14" s="5"/>
      <c r="E14" s="5"/>
    </row>
    <row r="702" spans="1:702">
      <c r="ZZ702" s="1" t="s">
        <v>0</v>
      </c>
    </row>
  </sheetData>
  <sheetProtection password="E36C" sheet="1" objects="1" scenarios="1" formatCells="1" formatColumns="1" formatRows="1" insertColumns="1" insertRows="1" insertHyperlinks="0" deleteColumns="1" deleteRows="1" sort="1" autoFilter="1" pivotTables="1" selectLockedCells="0" selectUnlockedCells="0"/>
  <mergeCells>
    <mergeCell ref="B8:E8"/>
    <mergeCell ref="B10:E10"/>
    <mergeCell ref="B14:E1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F16"/>
  <sheetViews>
    <sheetView tabSelected="0" workbookViewId="0" showGridLines="true" showRowColHeaders="0">
      <pane ySplit="10" topLeftCell="A11" activePane="bottomLeft" state="frozen"/>
      <selection pane="bottomLeft" activeCell="B11" sqref="B11:BF13"/>
    </sheetView>
  </sheetViews>
  <sheetFormatPr defaultRowHeight="14.4" outlineLevelRow="0" outlineLevelCol="0"/>
  <cols>
    <col min="2" max="2" width="20" customWidth="true" style="0"/>
    <col min="3" max="3" width="20" customWidth="true" style="0"/>
    <col min="4" max="4" width="9.10" hidden="true" style="0"/>
    <col min="5" max="5" width="20" customWidth="true" style="0"/>
    <col min="6" max="6" width="2" customWidth="true" style="0"/>
    <col min="7" max="7" width="1" customWidth="true" style="0"/>
    <col min="8" max="8" width="1" customWidth="true" style="0"/>
    <col min="9" max="9" width="1" customWidth="true" style="0"/>
    <col min="10" max="10" width="1" customWidth="true" style="0"/>
    <col min="11" max="11" width="1" customWidth="true" style="0"/>
    <col min="12" max="12" width="1" customWidth="true" style="0"/>
    <col min="13" max="13" width="1" customWidth="true" style="0"/>
    <col min="14" max="14" width="1" customWidth="true" style="0"/>
    <col min="15" max="15" width="1" customWidth="true" style="0"/>
    <col min="16" max="16" width="1" customWidth="true" style="0"/>
    <col min="17" max="17" width="1" customWidth="true" style="0"/>
    <col min="18" max="18" width="1" customWidth="true" style="0"/>
    <col min="19" max="19" width="1" customWidth="true" style="0"/>
    <col min="20" max="20" width="1" customWidth="true" style="0"/>
    <col min="21" max="21" width="1" customWidth="true" style="0"/>
    <col min="22" max="22" width="1" customWidth="true" style="0"/>
    <col min="23" max="23" width="1" customWidth="true" style="0"/>
    <col min="24" max="24" width="1" customWidth="true" style="0"/>
    <col min="25" max="25" width="1" customWidth="true" style="0"/>
    <col min="26" max="26" width="1" customWidth="true" style="0"/>
    <col min="27" max="27" width="1" customWidth="true" style="0"/>
    <col min="28" max="28" width="1" customWidth="true" style="0"/>
    <col min="29" max="29" width="1" customWidth="true" style="0"/>
    <col min="30" max="30" width="1" customWidth="true" style="0"/>
    <col min="31" max="31" width="1" customWidth="true" style="0"/>
    <col min="32" max="32" width="1" customWidth="true" style="0"/>
    <col min="33" max="33" width="1" customWidth="true" style="0"/>
    <col min="34" max="34" width="1" customWidth="true" style="0"/>
    <col min="35" max="35" width="1" customWidth="true" style="0"/>
    <col min="36" max="36" width="1" customWidth="true" style="0"/>
    <col min="37" max="37" width="1" customWidth="true" style="0"/>
    <col min="38" max="38" width="1" customWidth="true" style="0"/>
    <col min="39" max="39" width="1" customWidth="true" style="0"/>
    <col min="40" max="40" width="1" customWidth="true" style="0"/>
    <col min="41" max="41" width="1" customWidth="true" style="0"/>
    <col min="42" max="42" width="1" customWidth="true" style="0"/>
    <col min="43" max="43" width="1" customWidth="true" style="0"/>
    <col min="44" max="44" width="1" customWidth="true" style="0"/>
    <col min="45" max="45" width="1" customWidth="true" style="0"/>
    <col min="46" max="46" width="1" customWidth="true" style="0"/>
    <col min="47" max="47" width="1" customWidth="true" style="0"/>
    <col min="48" max="48" width="1" customWidth="true" style="0"/>
    <col min="49" max="49" width="1" customWidth="true" style="0"/>
    <col min="50" max="50" width="1" customWidth="true" style="0"/>
    <col min="51" max="51" width="1" customWidth="true" style="0"/>
    <col min="52" max="52" width="1" customWidth="true" style="0"/>
    <col min="53" max="53" width="1" customWidth="true" style="0"/>
    <col min="54" max="54" width="1" customWidth="true" style="0"/>
    <col min="55" max="55" width="1" customWidth="true" style="0"/>
    <col min="56" max="56" width="1" customWidth="true" style="0"/>
    <col min="57" max="57" width="2" customWidth="true" style="0"/>
    <col min="58" max="58" width="20" customWidth="true" style="0"/>
  </cols>
  <sheetData>
    <row r="2" spans="1:58" hidden="true"/>
    <row r="3" spans="1:58" hidden="true"/>
    <row r="4" spans="1:58" hidden="true"/>
    <row r="5" spans="1:58" hidden="true"/>
    <row r="6" spans="1:58" hidden="true"/>
    <row r="7" spans="1:58" hidden="true"/>
    <row r="8" spans="1:58">
      <c r="B8" s="4" t="s">
        <v>6</v>
      </c>
    </row>
    <row r="10" spans="1:58" customHeight="1" ht="32">
      <c r="B10" s="9" t="s">
        <v>7</v>
      </c>
      <c r="C10" s="9" t="s">
        <v>8</v>
      </c>
      <c r="D10" s="9" t="s">
        <v>9</v>
      </c>
      <c r="E10" s="9" t="s">
        <v>10</v>
      </c>
      <c r="F10" s="9" t="s">
        <v>11</v>
      </c>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t="s">
        <v>12</v>
      </c>
    </row>
    <row r="11" spans="1:58">
      <c r="B11" s="6">
        <v>1</v>
      </c>
      <c r="C11" s="7" t="str">
        <f>'1'!C47</f>
        <v>0</v>
      </c>
      <c r="D11" s="7"/>
      <c r="E11" s="7" t="str">
        <f>'1'!F47</f>
        <v>0</v>
      </c>
      <c r="F11" s="24"/>
      <c r="G11" s="27"/>
      <c r="H11" s="27"/>
      <c r="I11" s="27"/>
      <c r="J11" s="27"/>
      <c r="K11" s="27"/>
      <c r="L11" s="27"/>
      <c r="M11" s="27"/>
      <c r="N11" s="27"/>
      <c r="O11" s="27"/>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9"/>
      <c r="BF11" s="8" t="str">
        <f>IF(E11= 1, "Complete: no errors",IF(COUNTIF(INDIRECT("'"&amp;B11:B13&amp;"'!H11:H12"),"*"&amp;"response"&amp;"*"),"Errors present","No errors"))</f>
        <v>0</v>
      </c>
    </row>
    <row r="12" spans="1:58">
      <c r="B12" s="6"/>
      <c r="C12" s="7"/>
      <c r="D12" s="7"/>
      <c r="E12" s="7"/>
      <c r="F12" s="25"/>
      <c r="G12" s="32" t="str">
        <f>E11 &gt;= 0.02</f>
        <v>0</v>
      </c>
      <c r="H12" s="33" t="str">
        <f>E11 &gt;= 0.04</f>
        <v>0</v>
      </c>
      <c r="I12" s="33" t="str">
        <f>E11 &gt;= 0.06</f>
        <v>0</v>
      </c>
      <c r="J12" s="33" t="str">
        <f>E11 &gt;= 0.08</f>
        <v>0</v>
      </c>
      <c r="K12" s="33" t="str">
        <f>E11 &gt;= 0.1</f>
        <v>0</v>
      </c>
      <c r="L12" s="33" t="str">
        <f>E11 &gt;= 0.12</f>
        <v>0</v>
      </c>
      <c r="M12" s="33" t="str">
        <f>E11 &gt;= 0.14</f>
        <v>0</v>
      </c>
      <c r="N12" s="33" t="str">
        <f>E11 &gt;= 0.16</f>
        <v>0</v>
      </c>
      <c r="O12" s="33" t="str">
        <f>E11 &gt;= 0.18</f>
        <v>0</v>
      </c>
      <c r="P12" s="33" t="str">
        <f>E11 &gt;= 0.2</f>
        <v>0</v>
      </c>
      <c r="Q12" s="33" t="str">
        <f>E11 &gt;= 0.22</f>
        <v>0</v>
      </c>
      <c r="R12" s="33" t="str">
        <f>E11 &gt;= 0.24</f>
        <v>0</v>
      </c>
      <c r="S12" s="33" t="str">
        <f>E11 &gt;= 0.26</f>
        <v>0</v>
      </c>
      <c r="T12" s="33" t="str">
        <f>E11 &gt;= 0.28</f>
        <v>0</v>
      </c>
      <c r="U12" s="33" t="str">
        <f>E11 &gt;= 0.3</f>
        <v>0</v>
      </c>
      <c r="V12" s="33" t="str">
        <f>E11 &gt;= 0.32</f>
        <v>0</v>
      </c>
      <c r="W12" s="33" t="str">
        <f>E11 &gt;= 0.34</f>
        <v>0</v>
      </c>
      <c r="X12" s="33" t="str">
        <f>E11 &gt;= 0.36</f>
        <v>0</v>
      </c>
      <c r="Y12" s="33" t="str">
        <f>E11 &gt;= 0.38</f>
        <v>0</v>
      </c>
      <c r="Z12" s="33" t="str">
        <f>E11 &gt;= 0.4</f>
        <v>0</v>
      </c>
      <c r="AA12" s="33" t="str">
        <f>E11 &gt;= 0.42</f>
        <v>0</v>
      </c>
      <c r="AB12" s="33" t="str">
        <f>E11 &gt;= 0.44</f>
        <v>0</v>
      </c>
      <c r="AC12" s="33" t="str">
        <f>E11 &gt;= 0.46</f>
        <v>0</v>
      </c>
      <c r="AD12" s="33" t="str">
        <f>E11 &gt;= 0.48</f>
        <v>0</v>
      </c>
      <c r="AE12" s="33" t="str">
        <f>E11 &gt;= 0.5</f>
        <v>0</v>
      </c>
      <c r="AF12" s="33" t="str">
        <f>E11 &gt;= 0.52</f>
        <v>0</v>
      </c>
      <c r="AG12" s="33" t="str">
        <f>E11 &gt;= 0.54</f>
        <v>0</v>
      </c>
      <c r="AH12" s="33" t="str">
        <f>E11 &gt;= 0.56</f>
        <v>0</v>
      </c>
      <c r="AI12" s="33" t="str">
        <f>E11 &gt;= 0.58</f>
        <v>0</v>
      </c>
      <c r="AJ12" s="33" t="str">
        <f>E11 &gt;= 0.6</f>
        <v>0</v>
      </c>
      <c r="AK12" s="33" t="str">
        <f>E11 &gt;= 0.62</f>
        <v>0</v>
      </c>
      <c r="AL12" s="33" t="str">
        <f>E11 &gt;= 0.64</f>
        <v>0</v>
      </c>
      <c r="AM12" s="33" t="str">
        <f>E11 &gt;= 0.66</f>
        <v>0</v>
      </c>
      <c r="AN12" s="33" t="str">
        <f>E11 &gt;= 0.68</f>
        <v>0</v>
      </c>
      <c r="AO12" s="33" t="str">
        <f>E11 &gt;= 0.7</f>
        <v>0</v>
      </c>
      <c r="AP12" s="33" t="str">
        <f>E11 &gt;= 0.72</f>
        <v>0</v>
      </c>
      <c r="AQ12" s="33" t="str">
        <f>E11 &gt;= 0.74</f>
        <v>0</v>
      </c>
      <c r="AR12" s="33" t="str">
        <f>E11 &gt;= 0.76</f>
        <v>0</v>
      </c>
      <c r="AS12" s="33" t="str">
        <f>E11 &gt;= 0.78</f>
        <v>0</v>
      </c>
      <c r="AT12" s="33" t="str">
        <f>E11 &gt;= 0.8</f>
        <v>0</v>
      </c>
      <c r="AU12" s="33" t="str">
        <f>E11 &gt;= 0.82</f>
        <v>0</v>
      </c>
      <c r="AV12" s="33" t="str">
        <f>E11 &gt;= 0.84</f>
        <v>0</v>
      </c>
      <c r="AW12" s="33" t="str">
        <f>E11 &gt;= 0.86</f>
        <v>0</v>
      </c>
      <c r="AX12" s="33" t="str">
        <f>E11 &gt;= 0.88</f>
        <v>0</v>
      </c>
      <c r="AY12" s="33" t="str">
        <f>E11 &gt;= 0.9</f>
        <v>0</v>
      </c>
      <c r="AZ12" s="33" t="str">
        <f>E11 &gt;= 0.92</f>
        <v>0</v>
      </c>
      <c r="BA12" s="33" t="str">
        <f>E11 &gt;= 0.94</f>
        <v>0</v>
      </c>
      <c r="BB12" s="33" t="str">
        <f>E11 &gt;= 0.96</f>
        <v>0</v>
      </c>
      <c r="BC12" s="33" t="str">
        <f>E11 &gt;= 0.98</f>
        <v>0</v>
      </c>
      <c r="BD12" s="34" t="str">
        <f>E11 &gt;= 1</f>
        <v>0</v>
      </c>
      <c r="BE12" s="30"/>
      <c r="BF12" s="8"/>
    </row>
    <row r="13" spans="1:58">
      <c r="B13" s="6"/>
      <c r="C13" s="7"/>
      <c r="D13" s="7"/>
      <c r="E13" s="7"/>
      <c r="F13" s="26"/>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28"/>
      <c r="AP13" s="28"/>
      <c r="AQ13" s="28"/>
      <c r="AR13" s="28"/>
      <c r="AS13" s="28"/>
      <c r="AT13" s="28"/>
      <c r="AU13" s="28"/>
      <c r="AV13" s="28"/>
      <c r="AW13" s="28"/>
      <c r="AX13" s="28"/>
      <c r="AY13" s="28"/>
      <c r="AZ13" s="28"/>
      <c r="BA13" s="28"/>
      <c r="BB13" s="28"/>
      <c r="BC13" s="28"/>
      <c r="BD13" s="28"/>
      <c r="BE13" s="31"/>
      <c r="BF13" s="8"/>
    </row>
    <row r="14" spans="1:58">
      <c r="B14" s="36" t="s">
        <v>5</v>
      </c>
      <c r="C14" s="38" t="str">
        <f>SUM(C11:C13)</f>
        <v>0</v>
      </c>
      <c r="D14" s="38"/>
      <c r="E14" s="38" t="str">
        <f>IF($C$14=0,1,SUMPRODUCT(C11:C13, E11:E13) / $C$14)</f>
        <v>0</v>
      </c>
      <c r="F14" s="39"/>
      <c r="G14" s="40"/>
      <c r="H14" s="40"/>
      <c r="I14" s="40"/>
      <c r="J14" s="40"/>
      <c r="K14" s="40"/>
      <c r="L14" s="40"/>
      <c r="M14" s="40"/>
      <c r="N14" s="40"/>
      <c r="O14" s="40"/>
      <c r="P14" s="40"/>
      <c r="Q14" s="40"/>
      <c r="R14" s="40"/>
      <c r="S14" s="40"/>
      <c r="T14" s="40"/>
      <c r="U14" s="40"/>
      <c r="V14" s="40"/>
      <c r="W14" s="40"/>
      <c r="X14" s="40"/>
      <c r="Y14" s="40"/>
      <c r="Z14" s="40"/>
      <c r="AA14" s="40"/>
      <c r="AB14" s="40"/>
      <c r="AC14" s="40"/>
      <c r="AD14" s="40"/>
      <c r="AE14" s="40"/>
      <c r="AF14" s="40"/>
      <c r="AG14" s="40"/>
      <c r="AH14" s="40"/>
      <c r="AI14" s="40"/>
      <c r="AJ14" s="40"/>
      <c r="AK14" s="40"/>
      <c r="AL14" s="40"/>
      <c r="AM14" s="40"/>
      <c r="AN14" s="40"/>
      <c r="AO14" s="40"/>
      <c r="AP14" s="40"/>
      <c r="AQ14" s="40"/>
      <c r="AR14" s="40"/>
      <c r="AS14" s="40"/>
      <c r="AT14" s="40"/>
      <c r="AU14" s="40"/>
      <c r="AV14" s="40"/>
      <c r="AW14" s="40"/>
      <c r="AX14" s="40"/>
      <c r="AY14" s="40"/>
      <c r="AZ14" s="40"/>
      <c r="BA14" s="40"/>
      <c r="BB14" s="40"/>
      <c r="BC14" s="40"/>
      <c r="BD14" s="40"/>
      <c r="BE14" s="41"/>
      <c r="BF14" s="51"/>
    </row>
    <row r="15" spans="1:58">
      <c r="B15" s="37"/>
      <c r="C15" s="42"/>
      <c r="D15" s="42"/>
      <c r="E15" s="42"/>
      <c r="F15" s="43"/>
      <c r="G15" s="44" t="str">
        <f>E14 &gt;= 0.02</f>
        <v>0</v>
      </c>
      <c r="H15" s="45" t="str">
        <f>E14 &gt;= 0.04</f>
        <v>0</v>
      </c>
      <c r="I15" s="45" t="str">
        <f>E14 &gt;= 0.06</f>
        <v>0</v>
      </c>
      <c r="J15" s="45" t="str">
        <f>E14 &gt;= 0.08</f>
        <v>0</v>
      </c>
      <c r="K15" s="45" t="str">
        <f>E14 &gt;= 0.1</f>
        <v>0</v>
      </c>
      <c r="L15" s="45" t="str">
        <f>E14 &gt;= 0.12</f>
        <v>0</v>
      </c>
      <c r="M15" s="45" t="str">
        <f>E14 &gt;= 0.14</f>
        <v>0</v>
      </c>
      <c r="N15" s="45" t="str">
        <f>E14 &gt;= 0.16</f>
        <v>0</v>
      </c>
      <c r="O15" s="45" t="str">
        <f>E14 &gt;= 0.18</f>
        <v>0</v>
      </c>
      <c r="P15" s="45" t="str">
        <f>E14 &gt;= 0.2</f>
        <v>0</v>
      </c>
      <c r="Q15" s="45" t="str">
        <f>E14 &gt;= 0.22</f>
        <v>0</v>
      </c>
      <c r="R15" s="45" t="str">
        <f>E14 &gt;= 0.24</f>
        <v>0</v>
      </c>
      <c r="S15" s="45" t="str">
        <f>E14 &gt;= 0.26</f>
        <v>0</v>
      </c>
      <c r="T15" s="45" t="str">
        <f>E14 &gt;= 0.28</f>
        <v>0</v>
      </c>
      <c r="U15" s="45" t="str">
        <f>E14 &gt;= 0.3</f>
        <v>0</v>
      </c>
      <c r="V15" s="45" t="str">
        <f>E14 &gt;= 0.32</f>
        <v>0</v>
      </c>
      <c r="W15" s="45" t="str">
        <f>E14 &gt;= 0.34</f>
        <v>0</v>
      </c>
      <c r="X15" s="45" t="str">
        <f>E14 &gt;= 0.36</f>
        <v>0</v>
      </c>
      <c r="Y15" s="45" t="str">
        <f>E14 &gt;= 0.38</f>
        <v>0</v>
      </c>
      <c r="Z15" s="45" t="str">
        <f>E14 &gt;= 0.4</f>
        <v>0</v>
      </c>
      <c r="AA15" s="45" t="str">
        <f>E14 &gt;= 0.42</f>
        <v>0</v>
      </c>
      <c r="AB15" s="45" t="str">
        <f>E14 &gt;= 0.44</f>
        <v>0</v>
      </c>
      <c r="AC15" s="45" t="str">
        <f>E14 &gt;= 0.46</f>
        <v>0</v>
      </c>
      <c r="AD15" s="45" t="str">
        <f>E14 &gt;= 0.48</f>
        <v>0</v>
      </c>
      <c r="AE15" s="45" t="str">
        <f>E14 &gt;= 0.5</f>
        <v>0</v>
      </c>
      <c r="AF15" s="45" t="str">
        <f>E14 &gt;= 0.52</f>
        <v>0</v>
      </c>
      <c r="AG15" s="45" t="str">
        <f>E14 &gt;= 0.54</f>
        <v>0</v>
      </c>
      <c r="AH15" s="45" t="str">
        <f>E14 &gt;= 0.56</f>
        <v>0</v>
      </c>
      <c r="AI15" s="45" t="str">
        <f>E14 &gt;= 0.58</f>
        <v>0</v>
      </c>
      <c r="AJ15" s="45" t="str">
        <f>E14 &gt;= 0.6</f>
        <v>0</v>
      </c>
      <c r="AK15" s="45" t="str">
        <f>E14 &gt;= 0.62</f>
        <v>0</v>
      </c>
      <c r="AL15" s="45" t="str">
        <f>E14 &gt;= 0.64</f>
        <v>0</v>
      </c>
      <c r="AM15" s="45" t="str">
        <f>E14 &gt;= 0.66</f>
        <v>0</v>
      </c>
      <c r="AN15" s="45" t="str">
        <f>E14 &gt;= 0.68</f>
        <v>0</v>
      </c>
      <c r="AO15" s="45" t="str">
        <f>E14 &gt;= 0.7</f>
        <v>0</v>
      </c>
      <c r="AP15" s="45" t="str">
        <f>E14 &gt;= 0.72</f>
        <v>0</v>
      </c>
      <c r="AQ15" s="45" t="str">
        <f>E14 &gt;= 0.74</f>
        <v>0</v>
      </c>
      <c r="AR15" s="45" t="str">
        <f>E14 &gt;= 0.76</f>
        <v>0</v>
      </c>
      <c r="AS15" s="45" t="str">
        <f>E14 &gt;= 0.78</f>
        <v>0</v>
      </c>
      <c r="AT15" s="45" t="str">
        <f>E14 &gt;= 0.8</f>
        <v>0</v>
      </c>
      <c r="AU15" s="45" t="str">
        <f>E14 &gt;= 0.82</f>
        <v>0</v>
      </c>
      <c r="AV15" s="45" t="str">
        <f>E14 &gt;= 0.84</f>
        <v>0</v>
      </c>
      <c r="AW15" s="45" t="str">
        <f>E14 &gt;= 0.86</f>
        <v>0</v>
      </c>
      <c r="AX15" s="45" t="str">
        <f>E14 &gt;= 0.88</f>
        <v>0</v>
      </c>
      <c r="AY15" s="45" t="str">
        <f>E14 &gt;= 0.9</f>
        <v>0</v>
      </c>
      <c r="AZ15" s="45" t="str">
        <f>E14 &gt;= 0.92</f>
        <v>0</v>
      </c>
      <c r="BA15" s="45" t="str">
        <f>E14 &gt;= 0.94</f>
        <v>0</v>
      </c>
      <c r="BB15" s="45" t="str">
        <f>E14 &gt;= 0.96</f>
        <v>0</v>
      </c>
      <c r="BC15" s="45" t="str">
        <f>E14 &gt;= 0.98</f>
        <v>0</v>
      </c>
      <c r="BD15" s="46" t="str">
        <f>E14 &gt;= 1</f>
        <v>0</v>
      </c>
      <c r="BE15" s="47"/>
      <c r="BF15" s="52"/>
    </row>
    <row r="16" spans="1:58">
      <c r="B16" s="37"/>
      <c r="C16" s="42"/>
      <c r="D16" s="42"/>
      <c r="E16" s="42"/>
      <c r="F16" s="48"/>
      <c r="G16" s="49"/>
      <c r="H16" s="49"/>
      <c r="I16" s="49"/>
      <c r="J16" s="49"/>
      <c r="K16" s="49"/>
      <c r="L16" s="49"/>
      <c r="M16" s="49"/>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50"/>
      <c r="BF16" s="52"/>
    </row>
  </sheetData>
  <sheetProtection password="E36C" sheet="1" objects="1" scenarios="1" formatCells="1" formatColumns="1" formatRows="1" insertColumns="1" insertRows="1" insertHyperlinks="0" deleteColumns="1" deleteRows="1" sort="1" autoFilter="1" pivotTables="1" selectLockedCells="0" selectUnlockedCells="0"/>
  <mergeCells>
    <mergeCell ref="B11:B13"/>
    <mergeCell ref="C11:C13"/>
    <mergeCell ref="D11:D13"/>
    <mergeCell ref="E11:E13"/>
    <mergeCell ref="BF11:BF13"/>
    <mergeCell ref="B14:B16"/>
    <mergeCell ref="C14:C16"/>
    <mergeCell ref="D14:D16"/>
    <mergeCell ref="E14:E16"/>
    <mergeCell ref="BF14:BF16"/>
    <mergeCell ref="F10:BE10"/>
  </mergeCells>
  <conditionalFormatting sqref="G12:BD12">
    <cfRule type="expression" dxfId="0" priority="1">
      <formula>G$12</formula>
    </cfRule>
    <cfRule type="expression" dxfId="1" priority="2">
      <formula>NOT(G$12)</formula>
    </cfRule>
  </conditionalFormatting>
  <conditionalFormatting sqref="G15:BD15">
    <cfRule type="expression" dxfId="2" priority="3">
      <formula>G$15</formula>
    </cfRule>
    <cfRule type="expression" dxfId="3" priority="4">
      <formula>NOT(G$15)</formula>
    </cfRule>
  </conditionalFormatting>
  <conditionalFormatting sqref="E11:E16">
    <cfRule type="expression" dxfId="4" priority="5">
      <formula>TRUE</formula>
    </cfRule>
  </conditionalFormatting>
  <conditionalFormatting sqref="BF11:BF13">
    <cfRule type="expression" dxfId="5" priority="6">
      <formula>$BF11 ="Complete: no errors"</formula>
    </cfRule>
    <cfRule type="expression" dxfId="6" priority="7">
      <formula>$BF11 = "Errors present"</formula>
    </cfRule>
  </conditionalFormatting>
  <conditionalFormatting sqref="B11:BF13">
    <cfRule type="expression" dxfId="7" priority="8">
      <formula>OR(IF(ISNUMBER($B11),MOD($B11,2)=1,FALSE),IF(ISNUMBER($B10),MOD($B10,2)=1,FALSE),IF(ISNUMBER($B9),MOD($B9,2)=1,FALSE))</formula>
    </cfRule>
  </conditionalFormatting>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7"/>
  <sheetViews>
    <sheetView tabSelected="0" workbookViewId="0" showGridLines="true" showRowColHeaders="0">
      <pane ySplit="10" topLeftCell="A11" activePane="bottomLeft" state="frozen"/>
      <selection pane="bottomLeft" activeCell="I11" sqref="I11:I46"/>
    </sheetView>
  </sheetViews>
  <sheetFormatPr defaultRowHeight="14.4" outlineLevelRow="0" outlineLevelCol="0"/>
  <cols>
    <col min="2" max="2" width="9.10" hidden="true" style="0"/>
    <col min="3" max="3" width="10" customWidth="true" style="0"/>
    <col min="4" max="4" width="66" customWidth="true" style="0"/>
    <col min="5" max="5" width="9.10" hidden="true" style="0"/>
    <col min="6" max="6" width="25" customWidth="true" style="0"/>
    <col min="7" max="7" width="66" customWidth="true" style="0"/>
    <col min="8" max="8" width="40" customWidth="true" style="0"/>
    <col min="9" max="9" width="9.10" hidden="true" style="0"/>
  </cols>
  <sheetData>
    <row r="2" spans="1:9">
      <c r="C2" s="4" t="s">
        <v>13</v>
      </c>
    </row>
    <row r="3" spans="1:9" hidden="true"/>
    <row r="4" spans="1:9" hidden="true"/>
    <row r="5" spans="1:9" hidden="true"/>
    <row r="6" spans="1:9" hidden="true"/>
    <row r="7" spans="1:9" hidden="true"/>
    <row r="8" spans="1:9" hidden="true"/>
    <row r="10" spans="1:9" customHeight="1" ht="32">
      <c r="C10" s="9" t="s">
        <v>14</v>
      </c>
      <c r="D10" s="9" t="s">
        <v>15</v>
      </c>
      <c r="E10" s="9" t="s">
        <v>9</v>
      </c>
      <c r="F10" s="10" t="s">
        <v>16</v>
      </c>
      <c r="G10" s="10" t="s">
        <v>17</v>
      </c>
      <c r="H10" s="10" t="s">
        <v>18</v>
      </c>
      <c r="I10" t="s">
        <v>9</v>
      </c>
    </row>
    <row r="11" spans="1:9" customHeight="1" ht="20">
      <c r="B11" s="1"/>
      <c r="C11" s="15" t="s">
        <v>19</v>
      </c>
      <c r="D11" s="14"/>
      <c r="E11" s="16"/>
      <c r="F11" s="13"/>
      <c r="G11" s="17"/>
      <c r="H11" s="23" t="str">
        <f>IF(AND(ISBLANK(F11),ISBLANK(G11)),"?", "Anything entered in this row will be ignored")</f>
        <v>0</v>
      </c>
      <c r="I11" s="1">
        <v>-1</v>
      </c>
    </row>
    <row r="12" spans="1:9">
      <c r="B12" s="1">
        <v>1691348</v>
      </c>
      <c r="C12" s="6" t="s">
        <v>21</v>
      </c>
      <c r="D12" s="22" t="s">
        <v>22</v>
      </c>
      <c r="E12" s="7"/>
      <c r="F12" s="11" t="s">
        <v>20</v>
      </c>
      <c r="G12" s="12"/>
      <c r="H12" s="23" t="str">
        <f>IF(AND(
            OR(OFFSET($H12,0,-2) = "-",OFFSET($H12,0,-2) = ""),OFFSET($H12,0,-1) = ""),"Incomplete","Complete")</f>
        <v>0</v>
      </c>
      <c r="I12" s="1">
        <v>1</v>
      </c>
    </row>
    <row r="13" spans="1:9">
      <c r="B13" s="1">
        <v>1691349</v>
      </c>
      <c r="C13" s="6" t="s">
        <v>23</v>
      </c>
      <c r="D13" s="22" t="s">
        <v>24</v>
      </c>
      <c r="E13" s="7"/>
      <c r="F13" s="11" t="s">
        <v>20</v>
      </c>
      <c r="G13" s="12"/>
      <c r="H13" s="23" t="str">
        <f>IF(AND(
            OR(OFFSET($H13,0,-2) = "-",OFFSET($H13,0,-2) = ""),OFFSET($H13,0,-1) = ""),"Incomplete","Complete")</f>
        <v>0</v>
      </c>
      <c r="I13" s="1">
        <v>0</v>
      </c>
    </row>
    <row r="14" spans="1:9">
      <c r="B14" s="1">
        <v>1691350</v>
      </c>
      <c r="C14" s="6" t="s">
        <v>25</v>
      </c>
      <c r="D14" s="22" t="s">
        <v>26</v>
      </c>
      <c r="E14" s="7"/>
      <c r="F14" s="11"/>
      <c r="G14" s="12"/>
      <c r="H14" s="23" t="str">
        <f>IF(AND(ISNA(MATCH(OFFSET($H14,0,-2)&amp;"",responseOption0,0)),NOT(TRIM(OFFSET($H14,0,-2)) = "")),"Response must be one of "&amp;INDEX(responseValidationRulesGroup0,3,1),IF(AND(IF(ISNA(INDEX(responseValidationRulesGroup0,MATCH(OFFSET($H14,0,-2)&amp;"",responseOption0,0),2)),FALSE,INDEX(responseValidationRulesGroup0,MATCH(OFFSET($H14,0,-2)&amp;"",responseOption0,0),2)),TRIM(OFFSET($H14,0,-1)) = ""),"A comment is required for this response",IF(IF(ISNA(INDEX(responseValidationRulesGroup0,MATCH(OFFSET($H14,0,-2)&amp;"",responseOption0,0),3)),FALSE,INDEX(responseValidationRulesGroup0,MATCH(OFFSET($H14,0,-2)&amp;"",responseOption0,0),3)),IF(TRIM(OFFSET($H14,0,-1)) = "","Complete","The comment must be left blank for this response"),IF(TRIM(OFFSET($H14,0,-2))="","Incomplete", "Complete"))))</f>
        <v>0</v>
      </c>
      <c r="I14" s="1">
        <v>1</v>
      </c>
    </row>
    <row r="15" spans="1:9">
      <c r="B15" s="1">
        <v>1691351</v>
      </c>
      <c r="C15" s="6" t="s">
        <v>27</v>
      </c>
      <c r="D15" s="22" t="s">
        <v>28</v>
      </c>
      <c r="E15" s="7"/>
      <c r="F15" s="11" t="s">
        <v>20</v>
      </c>
      <c r="G15" s="12"/>
      <c r="H15" s="23" t="str">
        <f>IF(AND(
            OR(OFFSET($H15,0,-2) = "-",OFFSET($H15,0,-2) = ""),OFFSET($H15,0,-1) = ""),"Incomplete","Complete")</f>
        <v>0</v>
      </c>
      <c r="I15" s="1">
        <v>0</v>
      </c>
    </row>
    <row r="16" spans="1:9">
      <c r="B16" s="1">
        <v>1691352</v>
      </c>
      <c r="C16" s="6" t="s">
        <v>29</v>
      </c>
      <c r="D16" s="22" t="s">
        <v>30</v>
      </c>
      <c r="E16" s="7"/>
      <c r="F16" s="11" t="s">
        <v>20</v>
      </c>
      <c r="G16" s="12"/>
      <c r="H16" s="23" t="str">
        <f>IF(AND(
            OR(OFFSET($H16,0,-2) = "-",OFFSET($H16,0,-2) = ""),OFFSET($H16,0,-1) = ""),"Incomplete","Complete")</f>
        <v>0</v>
      </c>
      <c r="I16" s="1">
        <v>1</v>
      </c>
    </row>
    <row r="17" spans="1:9">
      <c r="B17" s="1">
        <v>1691353</v>
      </c>
      <c r="C17" s="6" t="s">
        <v>31</v>
      </c>
      <c r="D17" s="22" t="s">
        <v>32</v>
      </c>
      <c r="E17" s="7"/>
      <c r="F17" s="11" t="s">
        <v>20</v>
      </c>
      <c r="G17" s="12"/>
      <c r="H17" s="23" t="str">
        <f>IF(AND(
            OR(OFFSET($H17,0,-2) = "-",OFFSET($H17,0,-2) = ""),OFFSET($H17,0,-1) = ""),"Incomplete","Complete")</f>
        <v>0</v>
      </c>
      <c r="I17" s="1">
        <v>0</v>
      </c>
    </row>
    <row r="18" spans="1:9">
      <c r="B18" s="1">
        <v>1691354</v>
      </c>
      <c r="C18" s="6" t="s">
        <v>33</v>
      </c>
      <c r="D18" s="22" t="s">
        <v>34</v>
      </c>
      <c r="E18" s="7"/>
      <c r="F18" s="11" t="s">
        <v>20</v>
      </c>
      <c r="G18" s="12"/>
      <c r="H18" s="23" t="str">
        <f>IF(AND(
            OR(OFFSET($H18,0,-2) = "-",OFFSET($H18,0,-2) = ""),OFFSET($H18,0,-1) = ""),"Incomplete","Complete")</f>
        <v>0</v>
      </c>
      <c r="I18" s="1">
        <v>1</v>
      </c>
    </row>
    <row r="19" spans="1:9">
      <c r="B19" s="1">
        <v>1691355</v>
      </c>
      <c r="C19" s="6" t="s">
        <v>35</v>
      </c>
      <c r="D19" s="22" t="s">
        <v>36</v>
      </c>
      <c r="E19" s="7"/>
      <c r="F19" s="11" t="s">
        <v>20</v>
      </c>
      <c r="G19" s="12"/>
      <c r="H19" s="23" t="str">
        <f>IF(AND(
            OR(OFFSET($H19,0,-2) = "-",OFFSET($H19,0,-2) = ""),OFFSET($H19,0,-1) = ""),"Incomplete","Complete")</f>
        <v>0</v>
      </c>
      <c r="I19" s="1">
        <v>0</v>
      </c>
    </row>
    <row r="20" spans="1:9">
      <c r="B20" s="1">
        <v>1691356</v>
      </c>
      <c r="C20" s="6" t="s">
        <v>37</v>
      </c>
      <c r="D20" s="22" t="s">
        <v>38</v>
      </c>
      <c r="E20" s="7"/>
      <c r="F20" s="11" t="s">
        <v>20</v>
      </c>
      <c r="G20" s="12"/>
      <c r="H20" s="23" t="str">
        <f>IF(AND(
            OR(OFFSET($H20,0,-2) = "-",OFFSET($H20,0,-2) = ""),OFFSET($H20,0,-1) = ""),"Incomplete","Complete")</f>
        <v>0</v>
      </c>
      <c r="I20" s="1">
        <v>1</v>
      </c>
    </row>
    <row r="21" spans="1:9">
      <c r="B21" s="1">
        <v>1691357</v>
      </c>
      <c r="C21" s="6" t="s">
        <v>39</v>
      </c>
      <c r="D21" s="22" t="s">
        <v>40</v>
      </c>
      <c r="E21" s="7"/>
      <c r="F21" s="11"/>
      <c r="G21" s="12"/>
      <c r="H21" s="23" t="str">
        <f>IF(AND(ISNA(MATCH(OFFSET($H21,0,-2)&amp;"",responseOption1,0)),NOT(TRIM(OFFSET($H21,0,-2)) = "")),"Response must be one of "&amp;INDEX(responseValidationRulesGroup1,7,1),IF(AND(IF(ISNA(INDEX(responseValidationRulesGroup1,MATCH(OFFSET($H21,0,-2)&amp;"",responseOption1,0),2)),FALSE,INDEX(responseValidationRulesGroup1,MATCH(OFFSET($H21,0,-2)&amp;"",responseOption1,0),2)),TRIM(OFFSET($H21,0,-1)) = ""),"A comment is required for this response",IF(IF(ISNA(INDEX(responseValidationRulesGroup1,MATCH(OFFSET($H21,0,-2)&amp;"",responseOption1,0),3)),FALSE,INDEX(responseValidationRulesGroup1,MATCH(OFFSET($H21,0,-2)&amp;"",responseOption1,0),3)),IF(TRIM(OFFSET($H21,0,-1)) = "","Complete","The comment must be left blank for this response"),IF(TRIM(OFFSET($H21,0,-2))="","Incomplete", "Complete"))))</f>
        <v>0</v>
      </c>
      <c r="I21" s="1">
        <v>0</v>
      </c>
    </row>
    <row r="22" spans="1:9">
      <c r="B22" s="1">
        <v>1691358</v>
      </c>
      <c r="C22" s="6" t="s">
        <v>41</v>
      </c>
      <c r="D22" s="22" t="s">
        <v>42</v>
      </c>
      <c r="E22" s="7"/>
      <c r="F22" s="11"/>
      <c r="G22" s="12"/>
      <c r="H22" s="23" t="str">
        <f>IF(AND(ISNA(MATCH(OFFSET($H22,0,-2)&amp;"",responseOption2,0)),NOT(TRIM(OFFSET($H22,0,-2)) = "")),"Response must be one of "&amp;INDEX(responseValidationRulesGroup2,3,1),IF(AND(IF(ISNA(INDEX(responseValidationRulesGroup2,MATCH(OFFSET($H22,0,-2)&amp;"",responseOption2,0),2)),FALSE,INDEX(responseValidationRulesGroup2,MATCH(OFFSET($H22,0,-2)&amp;"",responseOption2,0),2)),TRIM(OFFSET($H22,0,-1)) = ""),"A comment is required for this response",IF(IF(ISNA(INDEX(responseValidationRulesGroup2,MATCH(OFFSET($H22,0,-2)&amp;"",responseOption2,0),3)),FALSE,INDEX(responseValidationRulesGroup2,MATCH(OFFSET($H22,0,-2)&amp;"",responseOption2,0),3)),IF(TRIM(OFFSET($H22,0,-1)) = "","Complete","The comment must be left blank for this response"),IF(TRIM(OFFSET($H22,0,-2))="","Incomplete", "Complete"))))</f>
        <v>0</v>
      </c>
      <c r="I22" s="1">
        <v>1</v>
      </c>
    </row>
    <row r="23" spans="1:9">
      <c r="B23" s="1">
        <v>1691359</v>
      </c>
      <c r="C23" s="6" t="s">
        <v>43</v>
      </c>
      <c r="D23" s="22" t="s">
        <v>44</v>
      </c>
      <c r="E23" s="7"/>
      <c r="F23" s="11" t="s">
        <v>20</v>
      </c>
      <c r="G23" s="12"/>
      <c r="H23" s="23" t="str">
        <f>IF(AND(
            OR(OFFSET($H23,0,-2) = "-",OFFSET($H23,0,-2) = ""),OFFSET($H23,0,-1) = ""),"Incomplete","Complete")</f>
        <v>0</v>
      </c>
      <c r="I23" s="1">
        <v>0</v>
      </c>
    </row>
    <row r="24" spans="1:9">
      <c r="B24" s="1">
        <v>1691360</v>
      </c>
      <c r="C24" s="6" t="s">
        <v>45</v>
      </c>
      <c r="D24" s="22" t="s">
        <v>46</v>
      </c>
      <c r="E24" s="7"/>
      <c r="F24" s="11"/>
      <c r="G24" s="12"/>
      <c r="H24" s="23" t="str">
        <f>IF(AND(ISNA(MATCH(OFFSET($H24,0,-2)&amp;"",responseOption3,0)),NOT(TRIM(OFFSET($H24,0,-2)) = "")),"Response must be one of "&amp;INDEX(responseValidationRulesGroup3,3,1),IF(AND(IF(ISNA(INDEX(responseValidationRulesGroup3,MATCH(OFFSET($H24,0,-2)&amp;"",responseOption3,0),2)),FALSE,INDEX(responseValidationRulesGroup3,MATCH(OFFSET($H24,0,-2)&amp;"",responseOption3,0),2)),TRIM(OFFSET($H24,0,-1)) = ""),"A comment is required for this response",IF(IF(ISNA(INDEX(responseValidationRulesGroup3,MATCH(OFFSET($H24,0,-2)&amp;"",responseOption3,0),3)),FALSE,INDEX(responseValidationRulesGroup3,MATCH(OFFSET($H24,0,-2)&amp;"",responseOption3,0),3)),IF(TRIM(OFFSET($H24,0,-1)) = "","Complete","The comment must be left blank for this response"),IF(TRIM(OFFSET($H24,0,-2))="","Incomplete", "Complete"))))</f>
        <v>0</v>
      </c>
      <c r="I24" s="1">
        <v>1</v>
      </c>
    </row>
    <row r="25" spans="1:9" customHeight="1" ht="80">
      <c r="B25" s="1"/>
      <c r="C25" s="15" t="s">
        <v>47</v>
      </c>
      <c r="D25" s="14"/>
      <c r="E25" s="16"/>
      <c r="F25" s="13"/>
      <c r="G25" s="17"/>
      <c r="H25" s="23" t="str">
        <f>IF(AND(ISBLANK(F25),ISBLANK(G25)),"?", "Anything entered in this row will be ignored")</f>
        <v>0</v>
      </c>
      <c r="I25" s="1">
        <v>-1</v>
      </c>
    </row>
    <row r="26" spans="1:9">
      <c r="B26" s="1">
        <v>1691361</v>
      </c>
      <c r="C26" s="6" t="s">
        <v>48</v>
      </c>
      <c r="D26" s="22" t="s">
        <v>49</v>
      </c>
      <c r="E26" s="7"/>
      <c r="F26" s="11"/>
      <c r="G26" s="12"/>
      <c r="H26" s="23" t="str">
        <f>IF(AND(ISNA(MATCH(OFFSET($H26,0,-2)&amp;"",responseOption3,0)),NOT(TRIM(OFFSET($H26,0,-2)) = "")),"Response must be one of "&amp;INDEX(responseValidationRulesGroup3,3,1),IF(AND(IF(ISNA(INDEX(responseValidationRulesGroup3,MATCH(OFFSET($H26,0,-2)&amp;"",responseOption3,0),2)),FALSE,INDEX(responseValidationRulesGroup3,MATCH(OFFSET($H26,0,-2)&amp;"",responseOption3,0),2)),TRIM(OFFSET($H26,0,-1)) = ""),"A comment is required for this response",IF(IF(ISNA(INDEX(responseValidationRulesGroup3,MATCH(OFFSET($H26,0,-2)&amp;"",responseOption3,0),3)),FALSE,INDEX(responseValidationRulesGroup3,MATCH(OFFSET($H26,0,-2)&amp;"",responseOption3,0),3)),IF(TRIM(OFFSET($H26,0,-1)) = "","Complete","The comment must be left blank for this response"),IF(TRIM(OFFSET($H26,0,-2))="","Incomplete", "Complete"))))</f>
        <v>0</v>
      </c>
      <c r="I26" s="1">
        <v>1</v>
      </c>
    </row>
    <row r="27" spans="1:9">
      <c r="B27" s="1">
        <v>1691362</v>
      </c>
      <c r="C27" s="6" t="s">
        <v>50</v>
      </c>
      <c r="D27" s="22" t="s">
        <v>51</v>
      </c>
      <c r="E27" s="7"/>
      <c r="F27" s="11"/>
      <c r="G27" s="12"/>
      <c r="H27" s="23" t="str">
        <f>IF(AND(ISNA(MATCH(OFFSET($H27,0,-2)&amp;"",responseOption3,0)),NOT(TRIM(OFFSET($H27,0,-2)) = "")),"Response must be one of "&amp;INDEX(responseValidationRulesGroup3,3,1),IF(AND(IF(ISNA(INDEX(responseValidationRulesGroup3,MATCH(OFFSET($H27,0,-2)&amp;"",responseOption3,0),2)),FALSE,INDEX(responseValidationRulesGroup3,MATCH(OFFSET($H27,0,-2)&amp;"",responseOption3,0),2)),TRIM(OFFSET($H27,0,-1)) = ""),"A comment is required for this response",IF(IF(ISNA(INDEX(responseValidationRulesGroup3,MATCH(OFFSET($H27,0,-2)&amp;"",responseOption3,0),3)),FALSE,INDEX(responseValidationRulesGroup3,MATCH(OFFSET($H27,0,-2)&amp;"",responseOption3,0),3)),IF(TRIM(OFFSET($H27,0,-1)) = "","Complete","The comment must be left blank for this response"),IF(TRIM(OFFSET($H27,0,-2))="","Incomplete", "Complete"))))</f>
        <v>0</v>
      </c>
      <c r="I27" s="1">
        <v>0</v>
      </c>
    </row>
    <row r="28" spans="1:9">
      <c r="B28" s="1">
        <v>1691363</v>
      </c>
      <c r="C28" s="6" t="s">
        <v>52</v>
      </c>
      <c r="D28" s="22" t="s">
        <v>53</v>
      </c>
      <c r="E28" s="7"/>
      <c r="F28" s="11"/>
      <c r="G28" s="12"/>
      <c r="H28" s="23" t="str">
        <f>IF(AND(ISNA(MATCH(OFFSET($H28,0,-2)&amp;"",responseOption3,0)),NOT(TRIM(OFFSET($H28,0,-2)) = "")),"Response must be one of "&amp;INDEX(responseValidationRulesGroup3,3,1),IF(AND(IF(ISNA(INDEX(responseValidationRulesGroup3,MATCH(OFFSET($H28,0,-2)&amp;"",responseOption3,0),2)),FALSE,INDEX(responseValidationRulesGroup3,MATCH(OFFSET($H28,0,-2)&amp;"",responseOption3,0),2)),TRIM(OFFSET($H28,0,-1)) = ""),"A comment is required for this response",IF(IF(ISNA(INDEX(responseValidationRulesGroup3,MATCH(OFFSET($H28,0,-2)&amp;"",responseOption3,0),3)),FALSE,INDEX(responseValidationRulesGroup3,MATCH(OFFSET($H28,0,-2)&amp;"",responseOption3,0),3)),IF(TRIM(OFFSET($H28,0,-1)) = "","Complete","The comment must be left blank for this response"),IF(TRIM(OFFSET($H28,0,-2))="","Incomplete", "Complete"))))</f>
        <v>0</v>
      </c>
      <c r="I28" s="1">
        <v>1</v>
      </c>
    </row>
    <row r="29" spans="1:9">
      <c r="B29" s="1">
        <v>1691364</v>
      </c>
      <c r="C29" s="6" t="s">
        <v>54</v>
      </c>
      <c r="D29" s="22" t="s">
        <v>55</v>
      </c>
      <c r="E29" s="7"/>
      <c r="F29" s="11"/>
      <c r="G29" s="12"/>
      <c r="H29" s="23" t="str">
        <f>IF(AND(ISNA(MATCH(OFFSET($H29,0,-2)&amp;"",responseOption3,0)),NOT(TRIM(OFFSET($H29,0,-2)) = "")),"Response must be one of "&amp;INDEX(responseValidationRulesGroup3,3,1),IF(AND(IF(ISNA(INDEX(responseValidationRulesGroup3,MATCH(OFFSET($H29,0,-2)&amp;"",responseOption3,0),2)),FALSE,INDEX(responseValidationRulesGroup3,MATCH(OFFSET($H29,0,-2)&amp;"",responseOption3,0),2)),TRIM(OFFSET($H29,0,-1)) = ""),"A comment is required for this response",IF(IF(ISNA(INDEX(responseValidationRulesGroup3,MATCH(OFFSET($H29,0,-2)&amp;"",responseOption3,0),3)),FALSE,INDEX(responseValidationRulesGroup3,MATCH(OFFSET($H29,0,-2)&amp;"",responseOption3,0),3)),IF(TRIM(OFFSET($H29,0,-1)) = "","Complete","The comment must be left blank for this response"),IF(TRIM(OFFSET($H29,0,-2))="","Incomplete", "Complete"))))</f>
        <v>0</v>
      </c>
      <c r="I29" s="1">
        <v>0</v>
      </c>
    </row>
    <row r="30" spans="1:9">
      <c r="B30" s="1">
        <v>1691365</v>
      </c>
      <c r="C30" s="6" t="s">
        <v>56</v>
      </c>
      <c r="D30" s="22" t="s">
        <v>57</v>
      </c>
      <c r="E30" s="7"/>
      <c r="F30" s="11"/>
      <c r="G30" s="12"/>
      <c r="H30" s="23" t="str">
        <f>IF(AND(ISNA(MATCH(OFFSET($H30,0,-2)&amp;"",responseOption3,0)),NOT(TRIM(OFFSET($H30,0,-2)) = "")),"Response must be one of "&amp;INDEX(responseValidationRulesGroup3,3,1),IF(AND(IF(ISNA(INDEX(responseValidationRulesGroup3,MATCH(OFFSET($H30,0,-2)&amp;"",responseOption3,0),2)),FALSE,INDEX(responseValidationRulesGroup3,MATCH(OFFSET($H30,0,-2)&amp;"",responseOption3,0),2)),TRIM(OFFSET($H30,0,-1)) = ""),"A comment is required for this response",IF(IF(ISNA(INDEX(responseValidationRulesGroup3,MATCH(OFFSET($H30,0,-2)&amp;"",responseOption3,0),3)),FALSE,INDEX(responseValidationRulesGroup3,MATCH(OFFSET($H30,0,-2)&amp;"",responseOption3,0),3)),IF(TRIM(OFFSET($H30,0,-1)) = "","Complete","The comment must be left blank for this response"),IF(TRIM(OFFSET($H30,0,-2))="","Incomplete", "Complete"))))</f>
        <v>0</v>
      </c>
      <c r="I30" s="1">
        <v>1</v>
      </c>
    </row>
    <row r="31" spans="1:9">
      <c r="B31" s="1">
        <v>1691366</v>
      </c>
      <c r="C31" s="6" t="s">
        <v>58</v>
      </c>
      <c r="D31" s="22" t="s">
        <v>59</v>
      </c>
      <c r="E31" s="7"/>
      <c r="F31" s="11"/>
      <c r="G31" s="12"/>
      <c r="H31" s="23" t="str">
        <f>IF(AND(ISNA(MATCH(OFFSET($H31,0,-2)&amp;"",responseOption3,0)),NOT(TRIM(OFFSET($H31,0,-2)) = "")),"Response must be one of "&amp;INDEX(responseValidationRulesGroup3,3,1),IF(AND(IF(ISNA(INDEX(responseValidationRulesGroup3,MATCH(OFFSET($H31,0,-2)&amp;"",responseOption3,0),2)),FALSE,INDEX(responseValidationRulesGroup3,MATCH(OFFSET($H31,0,-2)&amp;"",responseOption3,0),2)),TRIM(OFFSET($H31,0,-1)) = ""),"A comment is required for this response",IF(IF(ISNA(INDEX(responseValidationRulesGroup3,MATCH(OFFSET($H31,0,-2)&amp;"",responseOption3,0),3)),FALSE,INDEX(responseValidationRulesGroup3,MATCH(OFFSET($H31,0,-2)&amp;"",responseOption3,0),3)),IF(TRIM(OFFSET($H31,0,-1)) = "","Complete","The comment must be left blank for this response"),IF(TRIM(OFFSET($H31,0,-2))="","Incomplete", "Complete"))))</f>
        <v>0</v>
      </c>
      <c r="I31" s="1">
        <v>0</v>
      </c>
    </row>
    <row r="32" spans="1:9">
      <c r="B32" s="1">
        <v>1691367</v>
      </c>
      <c r="C32" s="6" t="s">
        <v>60</v>
      </c>
      <c r="D32" s="22" t="s">
        <v>61</v>
      </c>
      <c r="E32" s="7"/>
      <c r="F32" s="11"/>
      <c r="G32" s="12"/>
      <c r="H32" s="23" t="str">
        <f>IF(AND(ISNA(MATCH(OFFSET($H32,0,-2)&amp;"",responseOption3,0)),NOT(TRIM(OFFSET($H32,0,-2)) = "")),"Response must be one of "&amp;INDEX(responseValidationRulesGroup3,3,1),IF(AND(IF(ISNA(INDEX(responseValidationRulesGroup3,MATCH(OFFSET($H32,0,-2)&amp;"",responseOption3,0),2)),FALSE,INDEX(responseValidationRulesGroup3,MATCH(OFFSET($H32,0,-2)&amp;"",responseOption3,0),2)),TRIM(OFFSET($H32,0,-1)) = ""),"A comment is required for this response",IF(IF(ISNA(INDEX(responseValidationRulesGroup3,MATCH(OFFSET($H32,0,-2)&amp;"",responseOption3,0),3)),FALSE,INDEX(responseValidationRulesGroup3,MATCH(OFFSET($H32,0,-2)&amp;"",responseOption3,0),3)),IF(TRIM(OFFSET($H32,0,-1)) = "","Complete","The comment must be left blank for this response"),IF(TRIM(OFFSET($H32,0,-2))="","Incomplete", "Complete"))))</f>
        <v>0</v>
      </c>
      <c r="I32" s="1">
        <v>1</v>
      </c>
    </row>
    <row r="33" spans="1:9">
      <c r="B33" s="1">
        <v>1691368</v>
      </c>
      <c r="C33" s="6" t="s">
        <v>62</v>
      </c>
      <c r="D33" s="22" t="s">
        <v>63</v>
      </c>
      <c r="E33" s="7"/>
      <c r="F33" s="11"/>
      <c r="G33" s="12"/>
      <c r="H33" s="23" t="str">
        <f>IF(AND(ISNA(MATCH(OFFSET($H33,0,-2)&amp;"",responseOption3,0)),NOT(TRIM(OFFSET($H33,0,-2)) = "")),"Response must be one of "&amp;INDEX(responseValidationRulesGroup3,3,1),IF(AND(IF(ISNA(INDEX(responseValidationRulesGroup3,MATCH(OFFSET($H33,0,-2)&amp;"",responseOption3,0),2)),FALSE,INDEX(responseValidationRulesGroup3,MATCH(OFFSET($H33,0,-2)&amp;"",responseOption3,0),2)),TRIM(OFFSET($H33,0,-1)) = ""),"A comment is required for this response",IF(IF(ISNA(INDEX(responseValidationRulesGroup3,MATCH(OFFSET($H33,0,-2)&amp;"",responseOption3,0),3)),FALSE,INDEX(responseValidationRulesGroup3,MATCH(OFFSET($H33,0,-2)&amp;"",responseOption3,0),3)),IF(TRIM(OFFSET($H33,0,-1)) = "","Complete","The comment must be left blank for this response"),IF(TRIM(OFFSET($H33,0,-2))="","Incomplete", "Complete"))))</f>
        <v>0</v>
      </c>
      <c r="I33" s="1">
        <v>0</v>
      </c>
    </row>
    <row r="34" spans="1:9">
      <c r="B34" s="1">
        <v>1691369</v>
      </c>
      <c r="C34" s="6" t="s">
        <v>64</v>
      </c>
      <c r="D34" s="22" t="s">
        <v>65</v>
      </c>
      <c r="E34" s="7"/>
      <c r="F34" s="11"/>
      <c r="G34" s="12"/>
      <c r="H34" s="23" t="str">
        <f>IF(AND(ISNA(MATCH(OFFSET($H34,0,-2)&amp;"",responseOption3,0)),NOT(TRIM(OFFSET($H34,0,-2)) = "")),"Response must be one of "&amp;INDEX(responseValidationRulesGroup3,3,1),IF(AND(IF(ISNA(INDEX(responseValidationRulesGroup3,MATCH(OFFSET($H34,0,-2)&amp;"",responseOption3,0),2)),FALSE,INDEX(responseValidationRulesGroup3,MATCH(OFFSET($H34,0,-2)&amp;"",responseOption3,0),2)),TRIM(OFFSET($H34,0,-1)) = ""),"A comment is required for this response",IF(IF(ISNA(INDEX(responseValidationRulesGroup3,MATCH(OFFSET($H34,0,-2)&amp;"",responseOption3,0),3)),FALSE,INDEX(responseValidationRulesGroup3,MATCH(OFFSET($H34,0,-2)&amp;"",responseOption3,0),3)),IF(TRIM(OFFSET($H34,0,-1)) = "","Complete","The comment must be left blank for this response"),IF(TRIM(OFFSET($H34,0,-2))="","Incomplete", "Complete"))))</f>
        <v>0</v>
      </c>
      <c r="I34" s="1">
        <v>1</v>
      </c>
    </row>
    <row r="35" spans="1:9">
      <c r="B35" s="1">
        <v>1691370</v>
      </c>
      <c r="C35" s="6" t="s">
        <v>66</v>
      </c>
      <c r="D35" s="22" t="s">
        <v>67</v>
      </c>
      <c r="E35" s="7"/>
      <c r="F35" s="11"/>
      <c r="G35" s="12"/>
      <c r="H35" s="23" t="str">
        <f>IF(AND(ISNA(MATCH(OFFSET($H35,0,-2)&amp;"",responseOption3,0)),NOT(TRIM(OFFSET($H35,0,-2)) = "")),"Response must be one of "&amp;INDEX(responseValidationRulesGroup3,3,1),IF(AND(IF(ISNA(INDEX(responseValidationRulesGroup3,MATCH(OFFSET($H35,0,-2)&amp;"",responseOption3,0),2)),FALSE,INDEX(responseValidationRulesGroup3,MATCH(OFFSET($H35,0,-2)&amp;"",responseOption3,0),2)),TRIM(OFFSET($H35,0,-1)) = ""),"A comment is required for this response",IF(IF(ISNA(INDEX(responseValidationRulesGroup3,MATCH(OFFSET($H35,0,-2)&amp;"",responseOption3,0),3)),FALSE,INDEX(responseValidationRulesGroup3,MATCH(OFFSET($H35,0,-2)&amp;"",responseOption3,0),3)),IF(TRIM(OFFSET($H35,0,-1)) = "","Complete","The comment must be left blank for this response"),IF(TRIM(OFFSET($H35,0,-2))="","Incomplete", "Complete"))))</f>
        <v>0</v>
      </c>
      <c r="I35" s="1">
        <v>0</v>
      </c>
    </row>
    <row r="36" spans="1:9">
      <c r="B36" s="1">
        <v>1691371</v>
      </c>
      <c r="C36" s="6" t="s">
        <v>68</v>
      </c>
      <c r="D36" s="22" t="s">
        <v>69</v>
      </c>
      <c r="E36" s="7"/>
      <c r="F36" s="11"/>
      <c r="G36" s="12"/>
      <c r="H36" s="23" t="str">
        <f>IF(AND(ISNA(MATCH(OFFSET($H36,0,-2)&amp;"",responseOption3,0)),NOT(TRIM(OFFSET($H36,0,-2)) = "")),"Response must be one of "&amp;INDEX(responseValidationRulesGroup3,3,1),IF(AND(IF(ISNA(INDEX(responseValidationRulesGroup3,MATCH(OFFSET($H36,0,-2)&amp;"",responseOption3,0),2)),FALSE,INDEX(responseValidationRulesGroup3,MATCH(OFFSET($H36,0,-2)&amp;"",responseOption3,0),2)),TRIM(OFFSET($H36,0,-1)) = ""),"A comment is required for this response",IF(IF(ISNA(INDEX(responseValidationRulesGroup3,MATCH(OFFSET($H36,0,-2)&amp;"",responseOption3,0),3)),FALSE,INDEX(responseValidationRulesGroup3,MATCH(OFFSET($H36,0,-2)&amp;"",responseOption3,0),3)),IF(TRIM(OFFSET($H36,0,-1)) = "","Complete","The comment must be left blank for this response"),IF(TRIM(OFFSET($H36,0,-2))="","Incomplete", "Complete"))))</f>
        <v>0</v>
      </c>
      <c r="I36" s="1">
        <v>1</v>
      </c>
    </row>
    <row r="37" spans="1:9" customHeight="1" ht="20">
      <c r="B37" s="1"/>
      <c r="C37" s="15" t="s">
        <v>70</v>
      </c>
      <c r="D37" s="14"/>
      <c r="E37" s="16"/>
      <c r="F37" s="13"/>
      <c r="G37" s="17"/>
      <c r="H37" s="23" t="str">
        <f>IF(AND(ISBLANK(F37),ISBLANK(G37)),"?", "Anything entered in this row will be ignored")</f>
        <v>0</v>
      </c>
      <c r="I37" s="1">
        <v>-1</v>
      </c>
    </row>
    <row r="38" spans="1:9">
      <c r="B38" s="1">
        <v>1691372</v>
      </c>
      <c r="C38" s="6" t="s">
        <v>71</v>
      </c>
      <c r="D38" s="22" t="s">
        <v>72</v>
      </c>
      <c r="E38" s="7"/>
      <c r="F38" s="11"/>
      <c r="G38" s="12"/>
      <c r="H38" s="23" t="str">
        <f>IF(AND(ISNA(MATCH(OFFSET($H38,0,-2)&amp;"",responseOption4,0)),NOT(TRIM(OFFSET($H38,0,-2)) = "")),"Response must be one of "&amp;INDEX(responseValidationRulesGroup4,3,1),IF(AND(IF(ISNA(INDEX(responseValidationRulesGroup4,MATCH(OFFSET($H38,0,-2)&amp;"",responseOption4,0),2)),FALSE,INDEX(responseValidationRulesGroup4,MATCH(OFFSET($H38,0,-2)&amp;"",responseOption4,0),2)),TRIM(OFFSET($H38,0,-1)) = ""),"A comment is required for this response",IF(IF(ISNA(INDEX(responseValidationRulesGroup4,MATCH(OFFSET($H38,0,-2)&amp;"",responseOption4,0),3)),FALSE,INDEX(responseValidationRulesGroup4,MATCH(OFFSET($H38,0,-2)&amp;"",responseOption4,0),3)),IF(TRIM(OFFSET($H38,0,-1)) = "","Complete","The comment must be left blank for this response"),IF(TRIM(OFFSET($H38,0,-2))="","Incomplete", "Complete"))))</f>
        <v>0</v>
      </c>
      <c r="I38" s="1">
        <v>1</v>
      </c>
    </row>
    <row r="39" spans="1:9">
      <c r="B39" s="1">
        <v>1691373</v>
      </c>
      <c r="C39" s="6" t="s">
        <v>73</v>
      </c>
      <c r="D39" s="22" t="s">
        <v>74</v>
      </c>
      <c r="E39" s="7"/>
      <c r="F39" s="11"/>
      <c r="G39" s="12"/>
      <c r="H39" s="23" t="str">
        <f>IF(AND(ISNA(MATCH(OFFSET($H39,0,-2)&amp;"",responseOption3,0)),NOT(TRIM(OFFSET($H39,0,-2)) = "")),"Response must be one of "&amp;INDEX(responseValidationRulesGroup3,3,1),IF(AND(IF(ISNA(INDEX(responseValidationRulesGroup3,MATCH(OFFSET($H39,0,-2)&amp;"",responseOption3,0),2)),FALSE,INDEX(responseValidationRulesGroup3,MATCH(OFFSET($H39,0,-2)&amp;"",responseOption3,0),2)),TRIM(OFFSET($H39,0,-1)) = ""),"A comment is required for this response",IF(IF(ISNA(INDEX(responseValidationRulesGroup3,MATCH(OFFSET($H39,0,-2)&amp;"",responseOption3,0),3)),FALSE,INDEX(responseValidationRulesGroup3,MATCH(OFFSET($H39,0,-2)&amp;"",responseOption3,0),3)),IF(TRIM(OFFSET($H39,0,-1)) = "","Complete","The comment must be left blank for this response"),IF(TRIM(OFFSET($H39,0,-2))="","Incomplete", "Complete"))))</f>
        <v>0</v>
      </c>
      <c r="I39" s="1">
        <v>0</v>
      </c>
    </row>
    <row r="40" spans="1:9">
      <c r="B40" s="1">
        <v>1691374</v>
      </c>
      <c r="C40" s="6" t="s">
        <v>75</v>
      </c>
      <c r="D40" s="22" t="s">
        <v>76</v>
      </c>
      <c r="E40" s="7"/>
      <c r="F40" s="11"/>
      <c r="G40" s="12"/>
      <c r="H40" s="23" t="str">
        <f>IF(AND(ISNA(MATCH(OFFSET($H40,0,-2)&amp;"",responseOption3,0)),NOT(TRIM(OFFSET($H40,0,-2)) = "")),"Response must be one of "&amp;INDEX(responseValidationRulesGroup3,3,1),IF(AND(IF(ISNA(INDEX(responseValidationRulesGroup3,MATCH(OFFSET($H40,0,-2)&amp;"",responseOption3,0),2)),FALSE,INDEX(responseValidationRulesGroup3,MATCH(OFFSET($H40,0,-2)&amp;"",responseOption3,0),2)),TRIM(OFFSET($H40,0,-1)) = ""),"A comment is required for this response",IF(IF(ISNA(INDEX(responseValidationRulesGroup3,MATCH(OFFSET($H40,0,-2)&amp;"",responseOption3,0),3)),FALSE,INDEX(responseValidationRulesGroup3,MATCH(OFFSET($H40,0,-2)&amp;"",responseOption3,0),3)),IF(TRIM(OFFSET($H40,0,-1)) = "","Complete","The comment must be left blank for this response"),IF(TRIM(OFFSET($H40,0,-2))="","Incomplete", "Complete"))))</f>
        <v>0</v>
      </c>
      <c r="I40" s="1">
        <v>1</v>
      </c>
    </row>
    <row r="41" spans="1:9" customHeight="1" ht="20">
      <c r="B41" s="1"/>
      <c r="C41" s="15" t="s">
        <v>77</v>
      </c>
      <c r="D41" s="14"/>
      <c r="E41" s="16"/>
      <c r="F41" s="13"/>
      <c r="G41" s="17"/>
      <c r="H41" s="23" t="str">
        <f>IF(AND(ISBLANK(F41),ISBLANK(G41)),"?", "Anything entered in this row will be ignored")</f>
        <v>0</v>
      </c>
      <c r="I41" s="1">
        <v>-1</v>
      </c>
    </row>
    <row r="42" spans="1:9">
      <c r="B42" s="1">
        <v>1691375</v>
      </c>
      <c r="C42" s="6" t="s">
        <v>78</v>
      </c>
      <c r="D42" s="22" t="s">
        <v>79</v>
      </c>
      <c r="E42" s="7"/>
      <c r="F42" s="11"/>
      <c r="G42" s="12"/>
      <c r="H42" s="23" t="str">
        <f>IF(AND(ISNA(MATCH(OFFSET($H42,0,-2)&amp;"",responseOption3,0)),NOT(TRIM(OFFSET($H42,0,-2)) = "")),"Response must be one of "&amp;INDEX(responseValidationRulesGroup3,3,1),IF(AND(IF(ISNA(INDEX(responseValidationRulesGroup3,MATCH(OFFSET($H42,0,-2)&amp;"",responseOption3,0),2)),FALSE,INDEX(responseValidationRulesGroup3,MATCH(OFFSET($H42,0,-2)&amp;"",responseOption3,0),2)),TRIM(OFFSET($H42,0,-1)) = ""),"A comment is required for this response",IF(IF(ISNA(INDEX(responseValidationRulesGroup3,MATCH(OFFSET($H42,0,-2)&amp;"",responseOption3,0),3)),FALSE,INDEX(responseValidationRulesGroup3,MATCH(OFFSET($H42,0,-2)&amp;"",responseOption3,0),3)),IF(TRIM(OFFSET($H42,0,-1)) = "","Complete","The comment must be left blank for this response"),IF(TRIM(OFFSET($H42,0,-2))="","Incomplete", "Complete"))))</f>
        <v>0</v>
      </c>
      <c r="I42" s="1">
        <v>1</v>
      </c>
    </row>
    <row r="43" spans="1:9">
      <c r="B43" s="1">
        <v>1691377</v>
      </c>
      <c r="C43" s="6" t="s">
        <v>80</v>
      </c>
      <c r="D43" s="22" t="s">
        <v>81</v>
      </c>
      <c r="E43" s="7"/>
      <c r="F43" s="11"/>
      <c r="G43" s="12"/>
      <c r="H43" s="23" t="str">
        <f>IF(AND(ISNA(MATCH(OFFSET($H43,0,-2)&amp;"",responseOption2,0)),NOT(TRIM(OFFSET($H43,0,-2)) = "")),"Response must be one of "&amp;INDEX(responseValidationRulesGroup2,3,1),IF(AND(IF(ISNA(INDEX(responseValidationRulesGroup2,MATCH(OFFSET($H43,0,-2)&amp;"",responseOption2,0),2)),FALSE,INDEX(responseValidationRulesGroup2,MATCH(OFFSET($H43,0,-2)&amp;"",responseOption2,0),2)),TRIM(OFFSET($H43,0,-1)) = ""),"A comment is required for this response",IF(IF(ISNA(INDEX(responseValidationRulesGroup2,MATCH(OFFSET($H43,0,-2)&amp;"",responseOption2,0),3)),FALSE,INDEX(responseValidationRulesGroup2,MATCH(OFFSET($H43,0,-2)&amp;"",responseOption2,0),3)),IF(TRIM(OFFSET($H43,0,-1)) = "","Complete","The comment must be left blank for this response"),IF(TRIM(OFFSET($H43,0,-2))="","Incomplete", "Complete"))))</f>
        <v>0</v>
      </c>
      <c r="I43" s="1">
        <v>0</v>
      </c>
    </row>
    <row r="44" spans="1:9">
      <c r="B44" s="1">
        <v>1691376</v>
      </c>
      <c r="C44" s="6" t="s">
        <v>82</v>
      </c>
      <c r="D44" s="22" t="s">
        <v>83</v>
      </c>
      <c r="E44" s="7"/>
      <c r="F44" s="11" t="s">
        <v>20</v>
      </c>
      <c r="G44" s="12"/>
      <c r="H44" s="23" t="str">
        <f>IF(AND(
            OR(OFFSET($H44,0,-2) = "-",OFFSET($H44,0,-2) = ""),OFFSET($H44,0,-1) = ""),"Incomplete","Complete")</f>
        <v>0</v>
      </c>
      <c r="I44" s="1">
        <v>1</v>
      </c>
    </row>
    <row r="45" spans="1:9" customHeight="1" ht="20">
      <c r="B45" s="1"/>
      <c r="C45" s="15" t="s">
        <v>84</v>
      </c>
      <c r="D45" s="14"/>
      <c r="E45" s="16"/>
      <c r="F45" s="13"/>
      <c r="G45" s="17"/>
      <c r="H45" s="23" t="str">
        <f>IF(AND(ISBLANK(F45),ISBLANK(G45)),"?", "Anything entered in this row will be ignored")</f>
        <v>0</v>
      </c>
      <c r="I45" s="1">
        <v>-1</v>
      </c>
    </row>
    <row r="46" spans="1:9">
      <c r="B46" s="1">
        <v>1691378</v>
      </c>
      <c r="C46" s="6" t="s">
        <v>85</v>
      </c>
      <c r="D46" s="22" t="s">
        <v>86</v>
      </c>
      <c r="E46" s="7"/>
      <c r="F46" s="11"/>
      <c r="G46" s="12"/>
      <c r="H46" s="23" t="str">
        <f>IF(AND(ISNA(MATCH(OFFSET($H46,0,-2)&amp;"",responseOption2,0)),NOT(TRIM(OFFSET($H46,0,-2)) = "")),"Response must be one of "&amp;INDEX(responseValidationRulesGroup2,3,1),IF(AND(IF(ISNA(INDEX(responseValidationRulesGroup2,MATCH(OFFSET($H46,0,-2)&amp;"",responseOption2,0),2)),FALSE,INDEX(responseValidationRulesGroup2,MATCH(OFFSET($H46,0,-2)&amp;"",responseOption2,0),2)),TRIM(OFFSET($H46,0,-1)) = ""),"A comment is required for this response",IF(IF(ISNA(INDEX(responseValidationRulesGroup2,MATCH(OFFSET($H46,0,-2)&amp;"",responseOption2,0),3)),FALSE,INDEX(responseValidationRulesGroup2,MATCH(OFFSET($H46,0,-2)&amp;"",responseOption2,0),3)),IF(TRIM(OFFSET($H46,0,-1)) = "","Complete","The comment must be left blank for this response"),IF(TRIM(OFFSET($H46,0,-2))="","Incomplete", "Complete"))))</f>
        <v>0</v>
      </c>
      <c r="I46" s="1">
        <v>1</v>
      </c>
    </row>
    <row r="47" spans="1:9" customHeight="1" ht="27">
      <c r="B47">
        <v>-1</v>
      </c>
      <c r="C47" s="18" t="str">
        <f>COUNTIF(I11:I46,"&lt;&gt;-1")</f>
        <v>0</v>
      </c>
      <c r="D47" s="19"/>
      <c r="E47" s="20"/>
      <c r="F47" s="21" t="str">
        <f>IF(C47=0,1,(COUNTIF(H11:H46,TRUE)+COUNTIF(H11:H46,"Complete")) / (C47))</f>
        <v>0</v>
      </c>
      <c r="G47" s="19"/>
      <c r="H47" s="19"/>
    </row>
  </sheetData>
  <sheetProtection password="E36C" sheet="1" objects="1" scenarios="1" formatCells="1" formatColumns="1" formatRows="1" insertColumns="1" insertRows="1" insertHyperlinks="0" deleteColumns="1" deleteRows="1" sort="1" autoFilter="1" pivotTables="1" selectLockedCells="0" selectUnlockedCells="0"/>
  <mergeCells>
    <mergeCell ref="C11:E11"/>
    <mergeCell ref="C25:E25"/>
    <mergeCell ref="C37:E37"/>
    <mergeCell ref="C41:E41"/>
    <mergeCell ref="C45:E45"/>
    <mergeCell ref="C47:D47"/>
    <mergeCell ref="F47:G47"/>
  </mergeCells>
  <conditionalFormatting sqref="H11">
    <cfRule type="containsText" dxfId="8" priority="1" operator="containsText" text="~?">
      <formula>NOT(ISERROR(SEARCH("~?",H11)))</formula>
    </cfRule>
  </conditionalFormatting>
  <conditionalFormatting sqref="H25">
    <cfRule type="containsText" dxfId="8" priority="2" operator="containsText" text="~?">
      <formula>NOT(ISERROR(SEARCH("~?",H25)))</formula>
    </cfRule>
  </conditionalFormatting>
  <conditionalFormatting sqref="H37">
    <cfRule type="containsText" dxfId="8" priority="3" operator="containsText" text="~?">
      <formula>NOT(ISERROR(SEARCH("~?",H37)))</formula>
    </cfRule>
  </conditionalFormatting>
  <conditionalFormatting sqref="H41">
    <cfRule type="containsText" dxfId="8" priority="4" operator="containsText" text="~?">
      <formula>NOT(ISERROR(SEARCH("~?",H41)))</formula>
    </cfRule>
  </conditionalFormatting>
  <conditionalFormatting sqref="H45">
    <cfRule type="containsText" dxfId="8" priority="5" operator="containsText" text="~?">
      <formula>NOT(ISERROR(SEARCH("~?",H45)))</formula>
    </cfRule>
  </conditionalFormatting>
  <conditionalFormatting sqref="C11:G46">
    <cfRule type="expression" dxfId="9" priority="6">
      <formula>$I11=1</formula>
    </cfRule>
  </conditionalFormatting>
  <conditionalFormatting sqref="$H11">
    <cfRule type="expression" dxfId="10" priority="7">
      <formula>$H11=""</formula>
    </cfRule>
  </conditionalFormatting>
  <conditionalFormatting sqref="$H25">
    <cfRule type="expression" dxfId="11" priority="8">
      <formula>$H25=""</formula>
    </cfRule>
  </conditionalFormatting>
  <conditionalFormatting sqref="$H37">
    <cfRule type="expression" dxfId="12" priority="9">
      <formula>$H37=""</formula>
    </cfRule>
  </conditionalFormatting>
  <conditionalFormatting sqref="$H41">
    <cfRule type="expression" dxfId="13" priority="10">
      <formula>$H41=""</formula>
    </cfRule>
  </conditionalFormatting>
  <conditionalFormatting sqref="$H45">
    <cfRule type="expression" dxfId="14" priority="11">
      <formula>$H45=""</formula>
    </cfRule>
  </conditionalFormatting>
  <conditionalFormatting sqref="H11:H46">
    <cfRule type="expression" dxfId="15" priority="12">
      <formula>$H11 ="Complete"</formula>
    </cfRule>
    <cfRule type="expression" dxfId="16" priority="13">
      <formula>$H11=1</formula>
    </cfRule>
    <cfRule type="expression" dxfId="17" priority="14">
      <formula>$H11</formula>
    </cfRule>
    <cfRule type="expression" dxfId="18" priority="15">
      <formula>AND(NOT(ISBLANK($H11)), NOT($H11))</formula>
    </cfRule>
    <cfRule type="expression" dxfId="19" priority="16">
      <formula>NOT(ISBLANK($H11))</formula>
    </cfRule>
  </conditionalFormatting>
  <dataValidations count="8">
    <dataValidation type="list" errorStyle="stop" operator="between" allowBlank="0" showDropDown="0" showInputMessage="0" showErrorMessage="1" errorTitle="Error - Invalid Input" error="Please select an item from the drop-down list." sqref="F14">
      <formula1>"Yes,No"</formula1>
    </dataValidation>
    <dataValidation type="list" errorStyle="stop" operator="between" allowBlank="0" showDropDown="0" showInputMessage="0" showErrorMessage="1" errorTitle="Error - Invalid Input" error="Please select an item from the drop-down list." sqref="F22">
      <formula1>"Yes,No"</formula1>
    </dataValidation>
    <dataValidation type="list" errorStyle="stop" operator="between" allowBlank="0" showDropDown="0" showInputMessage="0" showErrorMessage="1" errorTitle="Error - Invalid Input" error="Please select an item from the drop-down list." sqref="F24">
      <formula1>"Yes,No"</formula1>
    </dataValidation>
    <dataValidation type="list" errorStyle="stop" operator="between" allowBlank="0" showDropDown="0" showInputMessage="0" showErrorMessage="1" errorTitle="Error - Invalid Input" error="Please select an item from the drop-down list." sqref="F26:F36">
      <formula1>"Yes,No"</formula1>
    </dataValidation>
    <dataValidation type="list" errorStyle="stop" operator="between" allowBlank="0" showDropDown="0" showInputMessage="0" showErrorMessage="1" errorTitle="Error - Invalid Input" error="Please select an item from the drop-down list." sqref="F38:F40">
      <formula1>"Yes,No"</formula1>
    </dataValidation>
    <dataValidation type="list" errorStyle="stop" operator="between" allowBlank="0" showDropDown="0" showInputMessage="0" showErrorMessage="1" errorTitle="Error - Invalid Input" error="Please select an item from the drop-down list." sqref="F42:F43">
      <formula1>"Yes,No"</formula1>
    </dataValidation>
    <dataValidation type="list" errorStyle="stop" operator="between" allowBlank="0" showDropDown="0" showInputMessage="0" showErrorMessage="1" errorTitle="Error - Invalid Input" error="Please select an item from the drop-down list." sqref="F46">
      <formula1>"Yes,No"</formula1>
    </dataValidation>
    <dataValidation type="list" errorStyle="stop" operator="between" allowBlank="0" showDropDown="0" showInputMessage="0" showErrorMessage="1" errorTitle="Error - Invalid Input" error="Please select an item from the drop-down list." sqref="F21">
      <formula1>"Corporation,Sole Proprietor,General Partnership,Non-Profit Corp,LLC,Other"</formula1>
    </dataValidation>
  </dataValidation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7"/>
  <sheetViews>
    <sheetView tabSelected="0" workbookViewId="0" showGridLines="true" showRowColHeaders="1">
      <selection activeCell="A1" sqref="A1:O7"/>
    </sheetView>
  </sheetViews>
  <sheetFormatPr defaultRowHeight="14.4" outlineLevelRow="0" outlineLevelCol="0"/>
  <sheetData>
    <row r="1" spans="1:15">
      <c r="A1" s="35" t="s">
        <v>87</v>
      </c>
      <c r="B1" s="1" t="str">
        <f>TRUE()</f>
        <v>0</v>
      </c>
      <c r="C1" s="1" t="str">
        <f>FALSE()</f>
        <v>0</v>
      </c>
      <c r="D1" s="35" t="s">
        <v>90</v>
      </c>
      <c r="E1" s="1" t="str">
        <f>FALSE()</f>
        <v>0</v>
      </c>
      <c r="F1" s="1" t="str">
        <f>TRUE()</f>
        <v>0</v>
      </c>
      <c r="G1" s="35" t="s">
        <v>87</v>
      </c>
      <c r="H1" s="1" t="str">
        <f>FALSE()</f>
        <v>0</v>
      </c>
      <c r="I1" s="1" t="str">
        <f>FALSE()</f>
        <v>0</v>
      </c>
      <c r="J1" s="35" t="s">
        <v>87</v>
      </c>
      <c r="K1" s="1" t="str">
        <f>TRUE()</f>
        <v>0</v>
      </c>
      <c r="L1" s="1" t="str">
        <f>FALSE()</f>
        <v>0</v>
      </c>
      <c r="M1" s="35" t="s">
        <v>87</v>
      </c>
      <c r="N1" s="1" t="str">
        <f>FALSE()</f>
        <v>0</v>
      </c>
      <c r="O1" s="1" t="str">
        <f>TRUE()</f>
        <v>0</v>
      </c>
    </row>
    <row r="2" spans="1:15">
      <c r="A2" s="35" t="s">
        <v>88</v>
      </c>
      <c r="B2" s="1" t="str">
        <f>FALSE()</f>
        <v>0</v>
      </c>
      <c r="C2" s="1" t="str">
        <f>FALSE()</f>
        <v>0</v>
      </c>
      <c r="D2" s="35" t="s">
        <v>91</v>
      </c>
      <c r="E2" s="1" t="str">
        <f>FALSE()</f>
        <v>0</v>
      </c>
      <c r="F2" s="1" t="str">
        <f>FALSE()</f>
        <v>0</v>
      </c>
      <c r="G2" s="35" t="s">
        <v>88</v>
      </c>
      <c r="H2" s="1" t="str">
        <f>TRUE()</f>
        <v>0</v>
      </c>
      <c r="I2" s="1" t="str">
        <f>FALSE()</f>
        <v>0</v>
      </c>
      <c r="J2" s="35" t="s">
        <v>88</v>
      </c>
      <c r="K2" s="1" t="str">
        <f>FALSE()</f>
        <v>0</v>
      </c>
      <c r="L2" s="1" t="str">
        <f>TRUE()</f>
        <v>0</v>
      </c>
      <c r="M2" s="35" t="s">
        <v>88</v>
      </c>
      <c r="N2" s="1" t="str">
        <f>TRUE()</f>
        <v>0</v>
      </c>
      <c r="O2" s="1" t="str">
        <f>FALSE()</f>
        <v>0</v>
      </c>
    </row>
    <row r="3" spans="1:15">
      <c r="A3" s="1" t="s">
        <v>89</v>
      </c>
      <c r="B3" s="1"/>
      <c r="C3" s="1"/>
      <c r="D3" s="35" t="s">
        <v>92</v>
      </c>
      <c r="E3" s="1" t="str">
        <f>FALSE()</f>
        <v>0</v>
      </c>
      <c r="F3" s="1" t="str">
        <f>FALSE()</f>
        <v>0</v>
      </c>
      <c r="G3" s="1" t="s">
        <v>89</v>
      </c>
      <c r="H3" s="1"/>
      <c r="I3" s="1"/>
      <c r="J3" s="1" t="s">
        <v>89</v>
      </c>
      <c r="K3" s="1"/>
      <c r="L3" s="1"/>
      <c r="M3" s="1" t="s">
        <v>89</v>
      </c>
      <c r="N3" s="1"/>
      <c r="O3" s="1"/>
    </row>
    <row r="4" spans="1:15">
      <c r="A4" s="1"/>
      <c r="B4" s="1"/>
      <c r="C4" s="1"/>
      <c r="D4" s="35" t="s">
        <v>93</v>
      </c>
      <c r="E4" s="1" t="str">
        <f>FALSE()</f>
        <v>0</v>
      </c>
      <c r="F4" s="1" t="str">
        <f>FALSE()</f>
        <v>0</v>
      </c>
      <c r="G4" s="1"/>
      <c r="H4" s="1"/>
      <c r="I4" s="1"/>
      <c r="J4" s="1"/>
      <c r="K4" s="1"/>
      <c r="L4" s="1"/>
      <c r="M4" s="1"/>
      <c r="N4" s="1"/>
      <c r="O4" s="1"/>
    </row>
    <row r="5" spans="1:15">
      <c r="A5" s="1"/>
      <c r="B5" s="1"/>
      <c r="C5" s="1"/>
      <c r="D5" s="35" t="s">
        <v>94</v>
      </c>
      <c r="E5" s="1" t="str">
        <f>FALSE()</f>
        <v>0</v>
      </c>
      <c r="F5" s="1" t="str">
        <f>FALSE()</f>
        <v>0</v>
      </c>
      <c r="G5" s="1"/>
      <c r="H5" s="1"/>
      <c r="I5" s="1"/>
      <c r="J5" s="1"/>
      <c r="K5" s="1"/>
      <c r="L5" s="1"/>
      <c r="M5" s="1"/>
      <c r="N5" s="1"/>
      <c r="O5" s="1"/>
    </row>
    <row r="6" spans="1:15">
      <c r="A6" s="1"/>
      <c r="B6" s="1"/>
      <c r="C6" s="1"/>
      <c r="D6" s="35" t="s">
        <v>95</v>
      </c>
      <c r="E6" s="1" t="str">
        <f>TRUE()</f>
        <v>0</v>
      </c>
      <c r="F6" s="1" t="str">
        <f>FALSE()</f>
        <v>0</v>
      </c>
      <c r="G6" s="1"/>
      <c r="H6" s="1"/>
      <c r="I6" s="1"/>
      <c r="J6" s="1"/>
      <c r="K6" s="1"/>
      <c r="L6" s="1"/>
      <c r="M6" s="1"/>
      <c r="N6" s="1"/>
      <c r="O6" s="1"/>
    </row>
    <row r="7" spans="1:15">
      <c r="A7" s="1"/>
      <c r="B7" s="1"/>
      <c r="C7" s="1"/>
      <c r="D7" s="1" t="s">
        <v>96</v>
      </c>
      <c r="E7" s="1"/>
      <c r="F7" s="1"/>
      <c r="G7" s="1"/>
      <c r="H7" s="1"/>
      <c r="I7" s="1"/>
      <c r="J7" s="1"/>
      <c r="K7" s="1"/>
      <c r="L7" s="1"/>
      <c r="M7" s="1"/>
      <c r="N7" s="1"/>
      <c r="O7" s="1"/>
    </row>
  </sheetData>
  <sheetProtection password="E36C" sheet="1" objects="1" scenarios="1" formatCells="1" formatColumns="1" formatRows="1" insertColumns="1" insertRows="1" insertHyperlinks="1" deleteColumns="1" deleteRows="1" sort="1" autoFilter="1" pivotTables="1" selectLockedCells="1" selectUnlockedCells="1"/>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Summary</vt:lpstr>
      <vt:lpstr>1</vt:lpstr>
      <vt:lpstr>Response Options (hidden)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Bonfire</dc:creator>
  <cp:lastModifiedBy>Bonfire</cp:lastModifiedBy>
  <dcterms:created xsi:type="dcterms:W3CDTF">2026-01-27T14:45:48+00:00</dcterms:created>
  <dcterms:modified xsi:type="dcterms:W3CDTF">2026-01-27T14:45:48+00:00</dcterms:modified>
  <dc:title>Questionnaire Response Template</dc:title>
  <dc:description/>
  <dc:subject/>
  <cp:keywords/>
  <cp:category/>
</cp:coreProperties>
</file>